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geo6mjk_leeds_ac_uk/Documents/Documents/people/Ferro_mss/"/>
    </mc:Choice>
  </mc:AlternateContent>
  <xr:revisionPtr revIDLastSave="0" documentId="8_{6F82CF47-B8E8-4F78-901A-D24203F0681A}" xr6:coauthVersionLast="47" xr6:coauthVersionMax="47" xr10:uidLastSave="{00000000-0000-0000-0000-000000000000}"/>
  <bookViews>
    <workbookView xWindow="28680" yWindow="-2250" windowWidth="19440" windowHeight="15150" xr2:uid="{A3E6B4D2-8B49-4E6E-B3FF-53858DD82D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H11" i="1"/>
  <c r="K11" i="1" s="1"/>
  <c r="O11" i="1" s="1"/>
  <c r="R11" i="1" s="1"/>
  <c r="H12" i="1"/>
  <c r="K12" i="1" s="1"/>
  <c r="O12" i="1" s="1"/>
  <c r="R12" i="1" s="1"/>
  <c r="H13" i="1"/>
  <c r="K13" i="1" s="1"/>
  <c r="O13" i="1" s="1"/>
  <c r="R13" i="1" s="1"/>
  <c r="H14" i="1"/>
  <c r="K14" i="1" s="1"/>
  <c r="O14" i="1" s="1"/>
  <c r="R14" i="1" s="1"/>
  <c r="H15" i="1"/>
  <c r="K15" i="1" s="1"/>
  <c r="O15" i="1" s="1"/>
  <c r="R15" i="1" s="1"/>
  <c r="H16" i="1"/>
  <c r="K16" i="1" s="1"/>
  <c r="O16" i="1" s="1"/>
  <c r="R16" i="1" s="1"/>
  <c r="H17" i="1"/>
  <c r="K17" i="1" s="1"/>
  <c r="O17" i="1" s="1"/>
  <c r="R17" i="1" s="1"/>
  <c r="H18" i="1"/>
  <c r="K18" i="1" s="1"/>
  <c r="O18" i="1" s="1"/>
  <c r="R18" i="1" s="1"/>
  <c r="H19" i="1"/>
  <c r="K19" i="1" s="1"/>
  <c r="O19" i="1" s="1"/>
  <c r="R19" i="1" s="1"/>
  <c r="H20" i="1"/>
  <c r="K20" i="1" s="1"/>
  <c r="O20" i="1" s="1"/>
  <c r="R20" i="1" s="1"/>
  <c r="H21" i="1"/>
  <c r="K21" i="1" s="1"/>
  <c r="O21" i="1" s="1"/>
  <c r="R21" i="1" s="1"/>
  <c r="H22" i="1"/>
  <c r="K22" i="1" s="1"/>
  <c r="O22" i="1" s="1"/>
  <c r="R22" i="1" s="1"/>
  <c r="H23" i="1"/>
  <c r="K23" i="1" s="1"/>
  <c r="O23" i="1" s="1"/>
  <c r="R23" i="1" s="1"/>
  <c r="H24" i="1"/>
  <c r="K24" i="1" s="1"/>
  <c r="O24" i="1" s="1"/>
  <c r="R24" i="1" s="1"/>
  <c r="H25" i="1"/>
  <c r="K25" i="1" s="1"/>
  <c r="O25" i="1" s="1"/>
  <c r="R25" i="1" s="1"/>
  <c r="H26" i="1"/>
  <c r="K26" i="1" s="1"/>
  <c r="O26" i="1" s="1"/>
  <c r="R26" i="1" s="1"/>
  <c r="H27" i="1"/>
  <c r="K27" i="1" s="1"/>
  <c r="O27" i="1" s="1"/>
  <c r="R27" i="1" s="1"/>
  <c r="H28" i="1"/>
  <c r="K28" i="1" s="1"/>
  <c r="O28" i="1" s="1"/>
  <c r="R28" i="1" s="1"/>
  <c r="H29" i="1"/>
  <c r="K29" i="1" s="1"/>
  <c r="O29" i="1" s="1"/>
  <c r="R29" i="1" s="1"/>
  <c r="H30" i="1"/>
  <c r="K30" i="1" s="1"/>
  <c r="O30" i="1" s="1"/>
  <c r="R30" i="1" s="1"/>
  <c r="H31" i="1"/>
  <c r="K31" i="1" s="1"/>
  <c r="O31" i="1" s="1"/>
  <c r="R31" i="1" s="1"/>
  <c r="H32" i="1"/>
  <c r="K32" i="1" s="1"/>
  <c r="O32" i="1" s="1"/>
  <c r="R32" i="1" s="1"/>
  <c r="H33" i="1"/>
  <c r="K33" i="1" s="1"/>
  <c r="O33" i="1" s="1"/>
  <c r="R33" i="1" s="1"/>
  <c r="H34" i="1"/>
  <c r="K34" i="1" s="1"/>
  <c r="O34" i="1" s="1"/>
  <c r="R34" i="1" s="1"/>
  <c r="H35" i="1"/>
  <c r="K35" i="1" s="1"/>
  <c r="O35" i="1" s="1"/>
  <c r="R35" i="1" s="1"/>
  <c r="H36" i="1"/>
  <c r="K36" i="1" s="1"/>
  <c r="O36" i="1" s="1"/>
  <c r="R36" i="1" s="1"/>
  <c r="H37" i="1"/>
  <c r="K37" i="1" s="1"/>
  <c r="O37" i="1" s="1"/>
  <c r="R37" i="1" s="1"/>
  <c r="H38" i="1"/>
  <c r="K38" i="1" s="1"/>
  <c r="O38" i="1" s="1"/>
  <c r="R38" i="1" s="1"/>
  <c r="H39" i="1"/>
  <c r="K39" i="1" s="1"/>
  <c r="O39" i="1" s="1"/>
  <c r="R39" i="1" s="1"/>
  <c r="H40" i="1"/>
  <c r="K40" i="1" s="1"/>
  <c r="O40" i="1" s="1"/>
  <c r="R40" i="1" s="1"/>
  <c r="H41" i="1"/>
  <c r="K41" i="1" s="1"/>
  <c r="O41" i="1" s="1"/>
  <c r="R41" i="1" s="1"/>
  <c r="H42" i="1"/>
  <c r="K42" i="1" s="1"/>
  <c r="O42" i="1" s="1"/>
  <c r="R42" i="1" s="1"/>
  <c r="H43" i="1"/>
  <c r="K43" i="1" s="1"/>
  <c r="O43" i="1" s="1"/>
  <c r="R43" i="1" s="1"/>
  <c r="H44" i="1"/>
  <c r="K44" i="1" s="1"/>
  <c r="O44" i="1" s="1"/>
  <c r="R44" i="1" s="1"/>
  <c r="H45" i="1"/>
  <c r="K45" i="1" s="1"/>
  <c r="O45" i="1" s="1"/>
  <c r="R45" i="1" s="1"/>
  <c r="H46" i="1"/>
  <c r="K46" i="1" s="1"/>
  <c r="O46" i="1" s="1"/>
  <c r="R46" i="1" s="1"/>
  <c r="H47" i="1"/>
  <c r="K47" i="1" s="1"/>
  <c r="O47" i="1" s="1"/>
  <c r="R47" i="1" s="1"/>
  <c r="H48" i="1"/>
  <c r="K48" i="1" s="1"/>
  <c r="O48" i="1" s="1"/>
  <c r="R48" i="1" s="1"/>
  <c r="H49" i="1"/>
  <c r="K49" i="1" s="1"/>
  <c r="O49" i="1" s="1"/>
  <c r="R49" i="1" s="1"/>
  <c r="H50" i="1"/>
  <c r="K50" i="1" s="1"/>
  <c r="O50" i="1" s="1"/>
  <c r="R50" i="1" s="1"/>
  <c r="H51" i="1"/>
  <c r="K51" i="1" s="1"/>
  <c r="O51" i="1" s="1"/>
  <c r="R51" i="1" s="1"/>
  <c r="H52" i="1"/>
  <c r="K52" i="1" s="1"/>
  <c r="O52" i="1" s="1"/>
  <c r="R52" i="1" s="1"/>
  <c r="H53" i="1"/>
  <c r="K53" i="1" s="1"/>
  <c r="O53" i="1" s="1"/>
  <c r="R53" i="1" s="1"/>
  <c r="H54" i="1"/>
  <c r="K54" i="1" s="1"/>
  <c r="O54" i="1" s="1"/>
  <c r="R54" i="1" s="1"/>
  <c r="H55" i="1"/>
  <c r="K55" i="1" s="1"/>
  <c r="O55" i="1" s="1"/>
  <c r="R55" i="1" s="1"/>
  <c r="H56" i="1"/>
  <c r="K56" i="1" s="1"/>
  <c r="O56" i="1" s="1"/>
  <c r="R56" i="1" s="1"/>
  <c r="H57" i="1"/>
  <c r="K57" i="1" s="1"/>
  <c r="O57" i="1" s="1"/>
  <c r="R57" i="1" s="1"/>
  <c r="H58" i="1"/>
  <c r="K58" i="1" s="1"/>
  <c r="O58" i="1" s="1"/>
  <c r="R58" i="1" s="1"/>
  <c r="H59" i="1"/>
  <c r="K59" i="1" s="1"/>
  <c r="O59" i="1" s="1"/>
  <c r="R59" i="1" s="1"/>
  <c r="H60" i="1"/>
  <c r="K60" i="1" s="1"/>
  <c r="O60" i="1" s="1"/>
  <c r="R60" i="1" s="1"/>
  <c r="H61" i="1"/>
  <c r="K61" i="1" s="1"/>
  <c r="O61" i="1" s="1"/>
  <c r="R61" i="1" s="1"/>
  <c r="H62" i="1"/>
  <c r="K62" i="1" s="1"/>
  <c r="O62" i="1" s="1"/>
  <c r="R62" i="1" s="1"/>
  <c r="H63" i="1"/>
  <c r="K63" i="1" s="1"/>
  <c r="O63" i="1" s="1"/>
  <c r="R63" i="1" s="1"/>
  <c r="H64" i="1"/>
  <c r="K64" i="1" s="1"/>
  <c r="O64" i="1" s="1"/>
  <c r="R64" i="1" s="1"/>
  <c r="H65" i="1"/>
  <c r="K65" i="1" s="1"/>
  <c r="O65" i="1" s="1"/>
  <c r="R65" i="1" s="1"/>
  <c r="H66" i="1"/>
  <c r="K66" i="1" s="1"/>
  <c r="O66" i="1" s="1"/>
  <c r="R66" i="1" s="1"/>
  <c r="H67" i="1"/>
  <c r="K67" i="1" s="1"/>
  <c r="O67" i="1" s="1"/>
  <c r="R67" i="1" s="1"/>
  <c r="H68" i="1"/>
  <c r="K68" i="1" s="1"/>
  <c r="O68" i="1" s="1"/>
  <c r="R68" i="1" s="1"/>
  <c r="H69" i="1"/>
  <c r="K69" i="1" s="1"/>
  <c r="O69" i="1" s="1"/>
  <c r="R69" i="1" s="1"/>
  <c r="H70" i="1"/>
  <c r="K70" i="1" s="1"/>
  <c r="O70" i="1" s="1"/>
  <c r="R70" i="1" s="1"/>
  <c r="H71" i="1"/>
  <c r="K71" i="1" s="1"/>
  <c r="O71" i="1" s="1"/>
  <c r="R71" i="1" s="1"/>
  <c r="H72" i="1"/>
  <c r="K72" i="1" s="1"/>
  <c r="O72" i="1" s="1"/>
  <c r="R72" i="1" s="1"/>
  <c r="H73" i="1"/>
  <c r="K73" i="1" s="1"/>
  <c r="O73" i="1" s="1"/>
  <c r="R73" i="1" s="1"/>
  <c r="H74" i="1"/>
  <c r="K74" i="1" s="1"/>
  <c r="O74" i="1" s="1"/>
  <c r="R74" i="1" s="1"/>
  <c r="H75" i="1"/>
  <c r="K75" i="1" s="1"/>
  <c r="O75" i="1" s="1"/>
  <c r="R75" i="1" s="1"/>
  <c r="H76" i="1"/>
  <c r="K76" i="1" s="1"/>
  <c r="O76" i="1" s="1"/>
  <c r="R76" i="1" s="1"/>
  <c r="H77" i="1"/>
  <c r="K77" i="1" s="1"/>
  <c r="O77" i="1" s="1"/>
  <c r="R77" i="1" s="1"/>
  <c r="H78" i="1"/>
  <c r="K78" i="1" s="1"/>
  <c r="O78" i="1" s="1"/>
  <c r="R78" i="1" s="1"/>
  <c r="H79" i="1"/>
  <c r="K79" i="1" s="1"/>
  <c r="O79" i="1" s="1"/>
  <c r="R79" i="1" s="1"/>
  <c r="H80" i="1"/>
  <c r="K80" i="1" s="1"/>
  <c r="O80" i="1" s="1"/>
  <c r="R80" i="1" s="1"/>
  <c r="H81" i="1"/>
  <c r="K81" i="1" s="1"/>
  <c r="O81" i="1" s="1"/>
  <c r="R81" i="1" s="1"/>
  <c r="H82" i="1"/>
  <c r="K82" i="1" s="1"/>
  <c r="O82" i="1" s="1"/>
  <c r="R82" i="1" s="1"/>
  <c r="H83" i="1"/>
  <c r="K83" i="1" s="1"/>
  <c r="O83" i="1" s="1"/>
  <c r="R83" i="1" s="1"/>
  <c r="H84" i="1"/>
  <c r="K84" i="1" s="1"/>
  <c r="O84" i="1" s="1"/>
  <c r="R84" i="1" s="1"/>
  <c r="H85" i="1"/>
  <c r="K85" i="1" s="1"/>
  <c r="O85" i="1" s="1"/>
  <c r="R85" i="1" s="1"/>
  <c r="H86" i="1"/>
  <c r="K86" i="1" s="1"/>
  <c r="O86" i="1" s="1"/>
  <c r="R86" i="1" s="1"/>
  <c r="H87" i="1"/>
  <c r="K87" i="1" s="1"/>
  <c r="O87" i="1" s="1"/>
  <c r="R87" i="1" s="1"/>
  <c r="H88" i="1"/>
  <c r="K88" i="1" s="1"/>
  <c r="O88" i="1" s="1"/>
  <c r="R88" i="1" s="1"/>
  <c r="H89" i="1"/>
  <c r="K89" i="1" s="1"/>
  <c r="O89" i="1" s="1"/>
  <c r="R89" i="1" s="1"/>
  <c r="H90" i="1"/>
  <c r="K90" i="1" s="1"/>
  <c r="O90" i="1" s="1"/>
  <c r="R90" i="1" s="1"/>
  <c r="H91" i="1"/>
  <c r="K91" i="1" s="1"/>
  <c r="O91" i="1" s="1"/>
  <c r="R91" i="1" s="1"/>
  <c r="H92" i="1"/>
  <c r="K92" i="1" s="1"/>
  <c r="O92" i="1" s="1"/>
  <c r="R92" i="1" s="1"/>
  <c r="H93" i="1"/>
  <c r="K93" i="1" s="1"/>
  <c r="O93" i="1" s="1"/>
  <c r="R93" i="1" s="1"/>
  <c r="H94" i="1"/>
  <c r="K94" i="1" s="1"/>
  <c r="O94" i="1" s="1"/>
  <c r="R94" i="1" s="1"/>
  <c r="H95" i="1"/>
  <c r="K95" i="1" s="1"/>
  <c r="O95" i="1" s="1"/>
  <c r="R95" i="1" s="1"/>
  <c r="H96" i="1"/>
  <c r="K96" i="1" s="1"/>
  <c r="O96" i="1" s="1"/>
  <c r="R96" i="1" s="1"/>
  <c r="H97" i="1"/>
  <c r="K97" i="1" s="1"/>
  <c r="O97" i="1" s="1"/>
  <c r="R97" i="1" s="1"/>
  <c r="H98" i="1"/>
  <c r="K98" i="1" s="1"/>
  <c r="O98" i="1" s="1"/>
  <c r="R98" i="1" s="1"/>
  <c r="H99" i="1"/>
  <c r="K99" i="1" s="1"/>
  <c r="O99" i="1" s="1"/>
  <c r="R99" i="1" s="1"/>
  <c r="H100" i="1"/>
  <c r="K100" i="1" s="1"/>
  <c r="O100" i="1" s="1"/>
  <c r="R100" i="1" s="1"/>
  <c r="H101" i="1"/>
  <c r="K101" i="1" s="1"/>
  <c r="O101" i="1" s="1"/>
  <c r="R101" i="1" s="1"/>
  <c r="H102" i="1"/>
  <c r="K102" i="1" s="1"/>
  <c r="O102" i="1" s="1"/>
  <c r="R102" i="1" s="1"/>
  <c r="H103" i="1"/>
  <c r="K103" i="1" s="1"/>
  <c r="O103" i="1" s="1"/>
  <c r="R103" i="1" s="1"/>
  <c r="H104" i="1"/>
  <c r="K104" i="1" s="1"/>
  <c r="O104" i="1" s="1"/>
  <c r="R104" i="1" s="1"/>
  <c r="H105" i="1"/>
  <c r="K105" i="1" s="1"/>
  <c r="O105" i="1" s="1"/>
  <c r="R105" i="1" s="1"/>
  <c r="H106" i="1"/>
  <c r="K106" i="1" s="1"/>
  <c r="O106" i="1" s="1"/>
  <c r="R106" i="1" s="1"/>
  <c r="H107" i="1"/>
  <c r="K107" i="1" s="1"/>
  <c r="O107" i="1" s="1"/>
  <c r="R107" i="1" s="1"/>
  <c r="H108" i="1"/>
  <c r="K108" i="1" s="1"/>
  <c r="O108" i="1" s="1"/>
  <c r="R108" i="1" s="1"/>
  <c r="H109" i="1"/>
  <c r="K109" i="1" s="1"/>
  <c r="O109" i="1" s="1"/>
  <c r="R109" i="1" s="1"/>
  <c r="H10" i="1"/>
  <c r="K10" i="1" s="1"/>
  <c r="K4" i="1" l="1"/>
  <c r="H5" i="1"/>
  <c r="K5" i="1"/>
  <c r="H4" i="1"/>
  <c r="O10" i="1"/>
  <c r="R10" i="1" s="1"/>
  <c r="L62" i="1"/>
  <c r="L46" i="1"/>
  <c r="L94" i="1"/>
  <c r="L30" i="1"/>
  <c r="L78" i="1"/>
  <c r="L14" i="1"/>
  <c r="L106" i="1"/>
  <c r="L90" i="1"/>
  <c r="L74" i="1"/>
  <c r="L58" i="1"/>
  <c r="L42" i="1"/>
  <c r="L26" i="1"/>
  <c r="L102" i="1"/>
  <c r="L86" i="1"/>
  <c r="L70" i="1"/>
  <c r="L54" i="1"/>
  <c r="L38" i="1"/>
  <c r="L22" i="1"/>
  <c r="L98" i="1"/>
  <c r="L82" i="1"/>
  <c r="L66" i="1"/>
  <c r="L50" i="1"/>
  <c r="L34" i="1"/>
  <c r="L18" i="1"/>
  <c r="L109" i="1"/>
  <c r="L105" i="1"/>
  <c r="L101" i="1"/>
  <c r="L97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L37" i="1"/>
  <c r="L33" i="1"/>
  <c r="L29" i="1"/>
  <c r="L25" i="1"/>
  <c r="L21" i="1"/>
  <c r="L17" i="1"/>
  <c r="L13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R4" i="1" l="1"/>
  <c r="R5" i="1"/>
  <c r="O2" i="1"/>
  <c r="O4" i="1"/>
  <c r="O5" i="1"/>
  <c r="O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0" i="1"/>
  <c r="B54" i="1"/>
  <c r="M54" i="1" s="1"/>
  <c r="D54" i="1"/>
  <c r="B55" i="1"/>
  <c r="M55" i="1" s="1"/>
  <c r="D55" i="1"/>
  <c r="B56" i="1"/>
  <c r="M56" i="1" s="1"/>
  <c r="D56" i="1"/>
  <c r="B57" i="1"/>
  <c r="M57" i="1" s="1"/>
  <c r="D57" i="1"/>
  <c r="B58" i="1"/>
  <c r="M58" i="1" s="1"/>
  <c r="D58" i="1"/>
  <c r="B59" i="1"/>
  <c r="M59" i="1" s="1"/>
  <c r="D59" i="1"/>
  <c r="B60" i="1"/>
  <c r="M60" i="1" s="1"/>
  <c r="D60" i="1"/>
  <c r="B61" i="1"/>
  <c r="M61" i="1" s="1"/>
  <c r="D61" i="1"/>
  <c r="B62" i="1"/>
  <c r="M62" i="1" s="1"/>
  <c r="D62" i="1"/>
  <c r="B63" i="1"/>
  <c r="M63" i="1" s="1"/>
  <c r="D63" i="1"/>
  <c r="B64" i="1"/>
  <c r="M64" i="1" s="1"/>
  <c r="D64" i="1"/>
  <c r="B65" i="1"/>
  <c r="M65" i="1" s="1"/>
  <c r="D65" i="1"/>
  <c r="B66" i="1"/>
  <c r="M66" i="1" s="1"/>
  <c r="D66" i="1"/>
  <c r="B67" i="1"/>
  <c r="M67" i="1" s="1"/>
  <c r="D67" i="1"/>
  <c r="B68" i="1"/>
  <c r="M68" i="1" s="1"/>
  <c r="D68" i="1"/>
  <c r="B69" i="1"/>
  <c r="M69" i="1" s="1"/>
  <c r="D69" i="1"/>
  <c r="B70" i="1"/>
  <c r="M70" i="1" s="1"/>
  <c r="D70" i="1"/>
  <c r="B71" i="1"/>
  <c r="M71" i="1" s="1"/>
  <c r="D71" i="1"/>
  <c r="B72" i="1"/>
  <c r="M72" i="1" s="1"/>
  <c r="D72" i="1"/>
  <c r="B73" i="1"/>
  <c r="M73" i="1" s="1"/>
  <c r="D73" i="1"/>
  <c r="B74" i="1"/>
  <c r="M74" i="1" s="1"/>
  <c r="D74" i="1"/>
  <c r="B75" i="1"/>
  <c r="M75" i="1" s="1"/>
  <c r="D75" i="1"/>
  <c r="B76" i="1"/>
  <c r="M76" i="1" s="1"/>
  <c r="D76" i="1"/>
  <c r="B77" i="1"/>
  <c r="M77" i="1" s="1"/>
  <c r="D77" i="1"/>
  <c r="B78" i="1"/>
  <c r="M78" i="1" s="1"/>
  <c r="D78" i="1"/>
  <c r="B79" i="1"/>
  <c r="M79" i="1" s="1"/>
  <c r="D79" i="1"/>
  <c r="B80" i="1"/>
  <c r="M80" i="1" s="1"/>
  <c r="D80" i="1"/>
  <c r="B81" i="1"/>
  <c r="M81" i="1" s="1"/>
  <c r="D81" i="1"/>
  <c r="B82" i="1"/>
  <c r="M82" i="1" s="1"/>
  <c r="D82" i="1"/>
  <c r="B83" i="1"/>
  <c r="M83" i="1" s="1"/>
  <c r="D83" i="1"/>
  <c r="B84" i="1"/>
  <c r="M84" i="1" s="1"/>
  <c r="D84" i="1"/>
  <c r="B85" i="1"/>
  <c r="M85" i="1" s="1"/>
  <c r="D85" i="1"/>
  <c r="B86" i="1"/>
  <c r="M86" i="1" s="1"/>
  <c r="D86" i="1"/>
  <c r="B87" i="1"/>
  <c r="M87" i="1" s="1"/>
  <c r="D87" i="1"/>
  <c r="B88" i="1"/>
  <c r="M88" i="1" s="1"/>
  <c r="D88" i="1"/>
  <c r="B89" i="1"/>
  <c r="M89" i="1" s="1"/>
  <c r="D89" i="1"/>
  <c r="B90" i="1"/>
  <c r="M90" i="1" s="1"/>
  <c r="D90" i="1"/>
  <c r="B91" i="1"/>
  <c r="M91" i="1" s="1"/>
  <c r="D91" i="1"/>
  <c r="B92" i="1"/>
  <c r="M92" i="1" s="1"/>
  <c r="D92" i="1"/>
  <c r="B93" i="1"/>
  <c r="M93" i="1" s="1"/>
  <c r="D93" i="1"/>
  <c r="B94" i="1"/>
  <c r="M94" i="1" s="1"/>
  <c r="D94" i="1"/>
  <c r="B95" i="1"/>
  <c r="M95" i="1" s="1"/>
  <c r="D95" i="1"/>
  <c r="B96" i="1"/>
  <c r="M96" i="1" s="1"/>
  <c r="D96" i="1"/>
  <c r="B97" i="1"/>
  <c r="M97" i="1" s="1"/>
  <c r="D97" i="1"/>
  <c r="B98" i="1"/>
  <c r="M98" i="1" s="1"/>
  <c r="D98" i="1"/>
  <c r="B99" i="1"/>
  <c r="M99" i="1" s="1"/>
  <c r="D99" i="1"/>
  <c r="B100" i="1"/>
  <c r="M100" i="1" s="1"/>
  <c r="D100" i="1"/>
  <c r="B101" i="1"/>
  <c r="M101" i="1" s="1"/>
  <c r="D101" i="1"/>
  <c r="B102" i="1"/>
  <c r="M102" i="1" s="1"/>
  <c r="D102" i="1"/>
  <c r="B103" i="1"/>
  <c r="M103" i="1" s="1"/>
  <c r="D103" i="1"/>
  <c r="B104" i="1"/>
  <c r="M104" i="1" s="1"/>
  <c r="D104" i="1"/>
  <c r="B105" i="1"/>
  <c r="M105" i="1" s="1"/>
  <c r="D105" i="1"/>
  <c r="B106" i="1"/>
  <c r="M106" i="1" s="1"/>
  <c r="D106" i="1"/>
  <c r="B107" i="1"/>
  <c r="M107" i="1" s="1"/>
  <c r="D107" i="1"/>
  <c r="B108" i="1"/>
  <c r="M108" i="1" s="1"/>
  <c r="D108" i="1"/>
  <c r="B109" i="1"/>
  <c r="M109" i="1" s="1"/>
  <c r="D109" i="1"/>
  <c r="B11" i="1"/>
  <c r="M11" i="1" s="1"/>
  <c r="D11" i="1"/>
  <c r="B12" i="1"/>
  <c r="M12" i="1" s="1"/>
  <c r="D12" i="1"/>
  <c r="B13" i="1"/>
  <c r="M13" i="1" s="1"/>
  <c r="D13" i="1"/>
  <c r="B14" i="1"/>
  <c r="M14" i="1" s="1"/>
  <c r="D14" i="1"/>
  <c r="B15" i="1"/>
  <c r="M15" i="1" s="1"/>
  <c r="D15" i="1"/>
  <c r="B16" i="1"/>
  <c r="M16" i="1" s="1"/>
  <c r="D16" i="1"/>
  <c r="B17" i="1"/>
  <c r="M17" i="1" s="1"/>
  <c r="D17" i="1"/>
  <c r="B18" i="1"/>
  <c r="M18" i="1" s="1"/>
  <c r="D18" i="1"/>
  <c r="B19" i="1"/>
  <c r="M19" i="1" s="1"/>
  <c r="D19" i="1"/>
  <c r="B20" i="1"/>
  <c r="M20" i="1" s="1"/>
  <c r="D20" i="1"/>
  <c r="B21" i="1"/>
  <c r="M21" i="1" s="1"/>
  <c r="D21" i="1"/>
  <c r="B22" i="1"/>
  <c r="M22" i="1" s="1"/>
  <c r="D22" i="1"/>
  <c r="B23" i="1"/>
  <c r="M23" i="1" s="1"/>
  <c r="D23" i="1"/>
  <c r="B24" i="1"/>
  <c r="M24" i="1" s="1"/>
  <c r="D24" i="1"/>
  <c r="B25" i="1"/>
  <c r="M25" i="1" s="1"/>
  <c r="D25" i="1"/>
  <c r="B26" i="1"/>
  <c r="M26" i="1" s="1"/>
  <c r="D26" i="1"/>
  <c r="B27" i="1"/>
  <c r="M27" i="1" s="1"/>
  <c r="D27" i="1"/>
  <c r="B28" i="1"/>
  <c r="M28" i="1" s="1"/>
  <c r="D28" i="1"/>
  <c r="B29" i="1"/>
  <c r="M29" i="1" s="1"/>
  <c r="D29" i="1"/>
  <c r="B30" i="1"/>
  <c r="M30" i="1" s="1"/>
  <c r="D30" i="1"/>
  <c r="B31" i="1"/>
  <c r="M31" i="1" s="1"/>
  <c r="D31" i="1"/>
  <c r="B32" i="1"/>
  <c r="M32" i="1" s="1"/>
  <c r="D32" i="1"/>
  <c r="B33" i="1"/>
  <c r="M33" i="1" s="1"/>
  <c r="D33" i="1"/>
  <c r="B34" i="1"/>
  <c r="M34" i="1" s="1"/>
  <c r="D34" i="1"/>
  <c r="B35" i="1"/>
  <c r="M35" i="1" s="1"/>
  <c r="D35" i="1"/>
  <c r="B36" i="1"/>
  <c r="M36" i="1" s="1"/>
  <c r="D36" i="1"/>
  <c r="B37" i="1"/>
  <c r="M37" i="1" s="1"/>
  <c r="D37" i="1"/>
  <c r="B38" i="1"/>
  <c r="M38" i="1" s="1"/>
  <c r="D38" i="1"/>
  <c r="B39" i="1"/>
  <c r="M39" i="1" s="1"/>
  <c r="D39" i="1"/>
  <c r="B40" i="1"/>
  <c r="M40" i="1" s="1"/>
  <c r="D40" i="1"/>
  <c r="B41" i="1"/>
  <c r="M41" i="1" s="1"/>
  <c r="D41" i="1"/>
  <c r="B42" i="1"/>
  <c r="M42" i="1" s="1"/>
  <c r="D42" i="1"/>
  <c r="B43" i="1"/>
  <c r="M43" i="1" s="1"/>
  <c r="D43" i="1"/>
  <c r="B44" i="1"/>
  <c r="M44" i="1" s="1"/>
  <c r="D44" i="1"/>
  <c r="B45" i="1"/>
  <c r="M45" i="1" s="1"/>
  <c r="D45" i="1"/>
  <c r="B46" i="1"/>
  <c r="M46" i="1" s="1"/>
  <c r="D46" i="1"/>
  <c r="B47" i="1"/>
  <c r="M47" i="1" s="1"/>
  <c r="D47" i="1"/>
  <c r="B48" i="1"/>
  <c r="M48" i="1" s="1"/>
  <c r="D48" i="1"/>
  <c r="B49" i="1"/>
  <c r="M49" i="1" s="1"/>
  <c r="D49" i="1"/>
  <c r="B50" i="1"/>
  <c r="M50" i="1" s="1"/>
  <c r="D50" i="1"/>
  <c r="B51" i="1"/>
  <c r="M51" i="1" s="1"/>
  <c r="D51" i="1"/>
  <c r="B52" i="1"/>
  <c r="M52" i="1" s="1"/>
  <c r="D52" i="1"/>
  <c r="B53" i="1"/>
  <c r="M53" i="1" s="1"/>
  <c r="D53" i="1"/>
  <c r="D10" i="1"/>
  <c r="B10" i="1"/>
  <c r="E5" i="1" l="1"/>
  <c r="E4" i="1"/>
  <c r="D5" i="1"/>
  <c r="D4" i="1"/>
  <c r="M10" i="1"/>
  <c r="B5" i="1"/>
  <c r="B4" i="1"/>
  <c r="F108" i="1"/>
  <c r="G108" i="1" s="1"/>
  <c r="F104" i="1"/>
  <c r="G104" i="1" s="1"/>
  <c r="F100" i="1"/>
  <c r="G100" i="1" s="1"/>
  <c r="F96" i="1"/>
  <c r="G96" i="1" s="1"/>
  <c r="F92" i="1"/>
  <c r="G92" i="1" s="1"/>
  <c r="F88" i="1"/>
  <c r="G88" i="1" s="1"/>
  <c r="F84" i="1"/>
  <c r="G84" i="1" s="1"/>
  <c r="F80" i="1"/>
  <c r="G80" i="1" s="1"/>
  <c r="F76" i="1"/>
  <c r="G76" i="1" s="1"/>
  <c r="F72" i="1"/>
  <c r="G72" i="1" s="1"/>
  <c r="F68" i="1"/>
  <c r="G68" i="1" s="1"/>
  <c r="F64" i="1"/>
  <c r="G64" i="1" s="1"/>
  <c r="F10" i="1"/>
  <c r="F106" i="1"/>
  <c r="G106" i="1" s="1"/>
  <c r="F102" i="1"/>
  <c r="G102" i="1" s="1"/>
  <c r="F98" i="1"/>
  <c r="G98" i="1" s="1"/>
  <c r="F94" i="1"/>
  <c r="G94" i="1" s="1"/>
  <c r="F90" i="1"/>
  <c r="G90" i="1" s="1"/>
  <c r="F86" i="1"/>
  <c r="G86" i="1" s="1"/>
  <c r="F82" i="1"/>
  <c r="G82" i="1" s="1"/>
  <c r="F78" i="1"/>
  <c r="G78" i="1" s="1"/>
  <c r="F74" i="1"/>
  <c r="G74" i="1" s="1"/>
  <c r="F70" i="1"/>
  <c r="G70" i="1" s="1"/>
  <c r="F66" i="1"/>
  <c r="G66" i="1" s="1"/>
  <c r="F62" i="1"/>
  <c r="G62" i="1" s="1"/>
  <c r="F58" i="1"/>
  <c r="G58" i="1" s="1"/>
  <c r="F54" i="1"/>
  <c r="G54" i="1" s="1"/>
  <c r="F60" i="1"/>
  <c r="G60" i="1" s="1"/>
  <c r="F56" i="1"/>
  <c r="G56" i="1" s="1"/>
  <c r="F50" i="1"/>
  <c r="G50" i="1" s="1"/>
  <c r="F46" i="1"/>
  <c r="G46" i="1" s="1"/>
  <c r="F42" i="1"/>
  <c r="G42" i="1" s="1"/>
  <c r="F38" i="1"/>
  <c r="G38" i="1" s="1"/>
  <c r="F34" i="1"/>
  <c r="G34" i="1" s="1"/>
  <c r="F30" i="1"/>
  <c r="G30" i="1" s="1"/>
  <c r="F26" i="1"/>
  <c r="G26" i="1" s="1"/>
  <c r="F22" i="1"/>
  <c r="G22" i="1" s="1"/>
  <c r="F18" i="1"/>
  <c r="G18" i="1" s="1"/>
  <c r="F14" i="1"/>
  <c r="G14" i="1" s="1"/>
  <c r="F109" i="1"/>
  <c r="G109" i="1" s="1"/>
  <c r="F105" i="1"/>
  <c r="G105" i="1" s="1"/>
  <c r="F101" i="1"/>
  <c r="G101" i="1" s="1"/>
  <c r="F97" i="1"/>
  <c r="G97" i="1" s="1"/>
  <c r="F93" i="1"/>
  <c r="G93" i="1" s="1"/>
  <c r="F89" i="1"/>
  <c r="G89" i="1" s="1"/>
  <c r="F85" i="1"/>
  <c r="G85" i="1" s="1"/>
  <c r="F81" i="1"/>
  <c r="G81" i="1" s="1"/>
  <c r="F77" i="1"/>
  <c r="G77" i="1" s="1"/>
  <c r="F51" i="1"/>
  <c r="G51" i="1" s="1"/>
  <c r="F47" i="1"/>
  <c r="G47" i="1" s="1"/>
  <c r="F43" i="1"/>
  <c r="G43" i="1" s="1"/>
  <c r="F39" i="1"/>
  <c r="G39" i="1" s="1"/>
  <c r="F35" i="1"/>
  <c r="G35" i="1" s="1"/>
  <c r="F31" i="1"/>
  <c r="G31" i="1" s="1"/>
  <c r="F27" i="1"/>
  <c r="G27" i="1" s="1"/>
  <c r="F23" i="1"/>
  <c r="G23" i="1" s="1"/>
  <c r="F19" i="1"/>
  <c r="G19" i="1" s="1"/>
  <c r="F15" i="1"/>
  <c r="G15" i="1" s="1"/>
  <c r="F11" i="1"/>
  <c r="G11" i="1" s="1"/>
  <c r="F107" i="1"/>
  <c r="G107" i="1" s="1"/>
  <c r="F103" i="1"/>
  <c r="G103" i="1" s="1"/>
  <c r="F99" i="1"/>
  <c r="G99" i="1" s="1"/>
  <c r="F95" i="1"/>
  <c r="G95" i="1" s="1"/>
  <c r="F91" i="1"/>
  <c r="G91" i="1" s="1"/>
  <c r="F87" i="1"/>
  <c r="G87" i="1" s="1"/>
  <c r="F83" i="1"/>
  <c r="G83" i="1" s="1"/>
  <c r="F79" i="1"/>
  <c r="G79" i="1" s="1"/>
  <c r="F75" i="1"/>
  <c r="G75" i="1" s="1"/>
  <c r="F71" i="1"/>
  <c r="G71" i="1" s="1"/>
  <c r="F67" i="1"/>
  <c r="G67" i="1" s="1"/>
  <c r="F63" i="1"/>
  <c r="G63" i="1" s="1"/>
  <c r="F59" i="1"/>
  <c r="G59" i="1" s="1"/>
  <c r="F55" i="1"/>
  <c r="G55" i="1" s="1"/>
  <c r="F53" i="1"/>
  <c r="G53" i="1" s="1"/>
  <c r="F49" i="1"/>
  <c r="G49" i="1" s="1"/>
  <c r="F45" i="1"/>
  <c r="G45" i="1" s="1"/>
  <c r="F41" i="1"/>
  <c r="G41" i="1" s="1"/>
  <c r="F37" i="1"/>
  <c r="G37" i="1" s="1"/>
  <c r="F33" i="1"/>
  <c r="G33" i="1" s="1"/>
  <c r="F29" i="1"/>
  <c r="G29" i="1" s="1"/>
  <c r="F25" i="1"/>
  <c r="G25" i="1" s="1"/>
  <c r="F21" i="1"/>
  <c r="G21" i="1" s="1"/>
  <c r="F17" i="1"/>
  <c r="G17" i="1" s="1"/>
  <c r="F13" i="1"/>
  <c r="G13" i="1" s="1"/>
  <c r="F73" i="1"/>
  <c r="G73" i="1" s="1"/>
  <c r="F69" i="1"/>
  <c r="G69" i="1" s="1"/>
  <c r="F65" i="1"/>
  <c r="G65" i="1" s="1"/>
  <c r="F61" i="1"/>
  <c r="G61" i="1" s="1"/>
  <c r="F57" i="1"/>
  <c r="G57" i="1" s="1"/>
  <c r="F52" i="1"/>
  <c r="G52" i="1" s="1"/>
  <c r="F48" i="1"/>
  <c r="G48" i="1" s="1"/>
  <c r="F44" i="1"/>
  <c r="G44" i="1" s="1"/>
  <c r="F40" i="1"/>
  <c r="G40" i="1" s="1"/>
  <c r="F36" i="1"/>
  <c r="G36" i="1" s="1"/>
  <c r="F32" i="1"/>
  <c r="G32" i="1" s="1"/>
  <c r="F28" i="1"/>
  <c r="G28" i="1" s="1"/>
  <c r="F24" i="1"/>
  <c r="G24" i="1" s="1"/>
  <c r="F20" i="1"/>
  <c r="G20" i="1" s="1"/>
  <c r="F16" i="1"/>
  <c r="G16" i="1" s="1"/>
  <c r="F12" i="1"/>
  <c r="G12" i="1" s="1"/>
  <c r="M5" i="1" l="1"/>
  <c r="M4" i="1"/>
  <c r="G10" i="1"/>
  <c r="F5" i="1"/>
  <c r="F4" i="1"/>
  <c r="C32" i="1"/>
  <c r="I32" i="1" s="1"/>
  <c r="N32" i="1" s="1"/>
  <c r="P32" i="1" s="1"/>
  <c r="C17" i="1"/>
  <c r="J17" i="1" s="1"/>
  <c r="C49" i="1"/>
  <c r="I49" i="1" s="1"/>
  <c r="N49" i="1" s="1"/>
  <c r="P49" i="1" s="1"/>
  <c r="C27" i="1"/>
  <c r="J27" i="1" s="1"/>
  <c r="C43" i="1"/>
  <c r="J43" i="1" s="1"/>
  <c r="C14" i="1"/>
  <c r="I14" i="1" s="1"/>
  <c r="N14" i="1" s="1"/>
  <c r="P14" i="1" s="1"/>
  <c r="C30" i="1"/>
  <c r="I30" i="1" s="1"/>
  <c r="N30" i="1" s="1"/>
  <c r="P30" i="1" s="1"/>
  <c r="C46" i="1"/>
  <c r="J46" i="1" s="1"/>
  <c r="C13" i="1"/>
  <c r="J13" i="1" s="1"/>
  <c r="C45" i="1"/>
  <c r="I45" i="1" s="1"/>
  <c r="N45" i="1" s="1"/>
  <c r="P45" i="1" s="1"/>
  <c r="C39" i="1"/>
  <c r="I39" i="1" s="1"/>
  <c r="N39" i="1" s="1"/>
  <c r="P39" i="1" s="1"/>
  <c r="C26" i="1"/>
  <c r="I26" i="1" s="1"/>
  <c r="N26" i="1" s="1"/>
  <c r="P26" i="1" s="1"/>
  <c r="C48" i="1"/>
  <c r="J48" i="1" s="1"/>
  <c r="C20" i="1"/>
  <c r="I20" i="1" s="1"/>
  <c r="N20" i="1" s="1"/>
  <c r="P20" i="1" s="1"/>
  <c r="C36" i="1"/>
  <c r="J36" i="1" s="1"/>
  <c r="C52" i="1"/>
  <c r="J52" i="1" s="1"/>
  <c r="C21" i="1"/>
  <c r="I21" i="1" s="1"/>
  <c r="N21" i="1" s="1"/>
  <c r="P21" i="1" s="1"/>
  <c r="C53" i="1"/>
  <c r="I53" i="1" s="1"/>
  <c r="N53" i="1" s="1"/>
  <c r="P53" i="1" s="1"/>
  <c r="C31" i="1"/>
  <c r="J31" i="1" s="1"/>
  <c r="C47" i="1"/>
  <c r="J47" i="1" s="1"/>
  <c r="C18" i="1"/>
  <c r="I18" i="1" s="1"/>
  <c r="N18" i="1" s="1"/>
  <c r="P18" i="1" s="1"/>
  <c r="C34" i="1"/>
  <c r="I34" i="1" s="1"/>
  <c r="N34" i="1" s="1"/>
  <c r="P34" i="1" s="1"/>
  <c r="C50" i="1"/>
  <c r="J50" i="1" s="1"/>
  <c r="C28" i="1"/>
  <c r="I28" i="1" s="1"/>
  <c r="N28" i="1" s="1"/>
  <c r="P28" i="1" s="1"/>
  <c r="C24" i="1"/>
  <c r="J24" i="1" s="1"/>
  <c r="C41" i="1"/>
  <c r="J41" i="1" s="1"/>
  <c r="C19" i="1"/>
  <c r="J19" i="1" s="1"/>
  <c r="C35" i="1"/>
  <c r="I35" i="1" s="1"/>
  <c r="N35" i="1" s="1"/>
  <c r="P35" i="1" s="1"/>
  <c r="C51" i="1"/>
  <c r="J51" i="1" s="1"/>
  <c r="C22" i="1"/>
  <c r="I22" i="1" s="1"/>
  <c r="N22" i="1" s="1"/>
  <c r="P22" i="1" s="1"/>
  <c r="C10" i="1"/>
  <c r="I52" i="1"/>
  <c r="N52" i="1" s="1"/>
  <c r="P52" i="1" s="1"/>
  <c r="C76" i="1"/>
  <c r="J76" i="1" s="1"/>
  <c r="C56" i="1"/>
  <c r="J56" i="1" s="1"/>
  <c r="C64" i="1"/>
  <c r="J64" i="1" s="1"/>
  <c r="C72" i="1"/>
  <c r="J72" i="1" s="1"/>
  <c r="C80" i="1"/>
  <c r="J80" i="1" s="1"/>
  <c r="C88" i="1"/>
  <c r="J88" i="1" s="1"/>
  <c r="C96" i="1"/>
  <c r="J96" i="1" s="1"/>
  <c r="C104" i="1"/>
  <c r="J104" i="1" s="1"/>
  <c r="C58" i="1"/>
  <c r="J58" i="1" s="1"/>
  <c r="C66" i="1"/>
  <c r="J66" i="1" s="1"/>
  <c r="C74" i="1"/>
  <c r="J74" i="1" s="1"/>
  <c r="C82" i="1"/>
  <c r="J82" i="1" s="1"/>
  <c r="C90" i="1"/>
  <c r="J90" i="1" s="1"/>
  <c r="C98" i="1"/>
  <c r="J98" i="1" s="1"/>
  <c r="C106" i="1"/>
  <c r="J106" i="1" s="1"/>
  <c r="C60" i="1"/>
  <c r="J60" i="1" s="1"/>
  <c r="C68" i="1"/>
  <c r="J68" i="1" s="1"/>
  <c r="C92" i="1"/>
  <c r="J92" i="1" s="1"/>
  <c r="C100" i="1"/>
  <c r="J100" i="1" s="1"/>
  <c r="C108" i="1"/>
  <c r="J108" i="1" s="1"/>
  <c r="C84" i="1"/>
  <c r="J84" i="1" s="1"/>
  <c r="C69" i="1"/>
  <c r="J69" i="1" s="1"/>
  <c r="C40" i="1"/>
  <c r="J40" i="1" s="1"/>
  <c r="C57" i="1"/>
  <c r="J57" i="1" s="1"/>
  <c r="C73" i="1"/>
  <c r="J73" i="1" s="1"/>
  <c r="C25" i="1"/>
  <c r="J25" i="1" s="1"/>
  <c r="C55" i="1"/>
  <c r="J55" i="1" s="1"/>
  <c r="C71" i="1"/>
  <c r="J71" i="1" s="1"/>
  <c r="C87" i="1"/>
  <c r="J87" i="1" s="1"/>
  <c r="C103" i="1"/>
  <c r="J103" i="1" s="1"/>
  <c r="C89" i="1"/>
  <c r="J89" i="1" s="1"/>
  <c r="C105" i="1"/>
  <c r="J105" i="1" s="1"/>
  <c r="C38" i="1"/>
  <c r="J38" i="1" s="1"/>
  <c r="C54" i="1"/>
  <c r="J54" i="1" s="1"/>
  <c r="C62" i="1"/>
  <c r="J62" i="1" s="1"/>
  <c r="C70" i="1"/>
  <c r="J70" i="1" s="1"/>
  <c r="C78" i="1"/>
  <c r="J78" i="1" s="1"/>
  <c r="C86" i="1"/>
  <c r="J86" i="1" s="1"/>
  <c r="C94" i="1"/>
  <c r="J94" i="1" s="1"/>
  <c r="C102" i="1"/>
  <c r="J102" i="1" s="1"/>
  <c r="C12" i="1"/>
  <c r="J12" i="1" s="1"/>
  <c r="C44" i="1"/>
  <c r="J44" i="1" s="1"/>
  <c r="C61" i="1"/>
  <c r="J61" i="1" s="1"/>
  <c r="C29" i="1"/>
  <c r="J29" i="1" s="1"/>
  <c r="C59" i="1"/>
  <c r="J59" i="1" s="1"/>
  <c r="C75" i="1"/>
  <c r="J75" i="1" s="1"/>
  <c r="C91" i="1"/>
  <c r="J91" i="1" s="1"/>
  <c r="C107" i="1"/>
  <c r="J107" i="1" s="1"/>
  <c r="C23" i="1"/>
  <c r="J23" i="1" s="1"/>
  <c r="C77" i="1"/>
  <c r="J77" i="1" s="1"/>
  <c r="C93" i="1"/>
  <c r="J93" i="1" s="1"/>
  <c r="C109" i="1"/>
  <c r="J109" i="1" s="1"/>
  <c r="C42" i="1"/>
  <c r="J42" i="1" s="1"/>
  <c r="C16" i="1"/>
  <c r="J16" i="1" s="1"/>
  <c r="C65" i="1"/>
  <c r="J65" i="1" s="1"/>
  <c r="C33" i="1"/>
  <c r="J33" i="1" s="1"/>
  <c r="C63" i="1"/>
  <c r="J63" i="1" s="1"/>
  <c r="C79" i="1"/>
  <c r="J79" i="1" s="1"/>
  <c r="C95" i="1"/>
  <c r="J95" i="1" s="1"/>
  <c r="C11" i="1"/>
  <c r="J11" i="1" s="1"/>
  <c r="C81" i="1"/>
  <c r="J81" i="1" s="1"/>
  <c r="C97" i="1"/>
  <c r="J97" i="1" s="1"/>
  <c r="C37" i="1"/>
  <c r="J37" i="1" s="1"/>
  <c r="C67" i="1"/>
  <c r="J67" i="1" s="1"/>
  <c r="C83" i="1"/>
  <c r="J83" i="1" s="1"/>
  <c r="C99" i="1"/>
  <c r="J99" i="1" s="1"/>
  <c r="C15" i="1"/>
  <c r="J15" i="1" s="1"/>
  <c r="C85" i="1"/>
  <c r="J85" i="1" s="1"/>
  <c r="C101" i="1"/>
  <c r="J101" i="1" s="1"/>
  <c r="L10" i="1"/>
  <c r="Q52" i="1" l="1"/>
  <c r="I10" i="1"/>
  <c r="C4" i="1"/>
  <c r="C5" i="1"/>
  <c r="L4" i="1"/>
  <c r="L5" i="1"/>
  <c r="G4" i="1"/>
  <c r="G5" i="1"/>
  <c r="I27" i="1"/>
  <c r="N27" i="1" s="1"/>
  <c r="P27" i="1" s="1"/>
  <c r="I17" i="1"/>
  <c r="N17" i="1" s="1"/>
  <c r="P17" i="1" s="1"/>
  <c r="J26" i="1"/>
  <c r="Q26" i="1" s="1"/>
  <c r="I48" i="1"/>
  <c r="N48" i="1" s="1"/>
  <c r="P48" i="1" s="1"/>
  <c r="J39" i="1"/>
  <c r="Q39" i="1" s="1"/>
  <c r="J32" i="1"/>
  <c r="Q32" i="1" s="1"/>
  <c r="I41" i="1"/>
  <c r="N41" i="1" s="1"/>
  <c r="P41" i="1" s="1"/>
  <c r="I13" i="1"/>
  <c r="N13" i="1" s="1"/>
  <c r="P13" i="1" s="1"/>
  <c r="J20" i="1"/>
  <c r="Q20" i="1" s="1"/>
  <c r="J30" i="1"/>
  <c r="Q30" i="1" s="1"/>
  <c r="I43" i="1"/>
  <c r="N43" i="1" s="1"/>
  <c r="P43" i="1" s="1"/>
  <c r="I31" i="1"/>
  <c r="N31" i="1" s="1"/>
  <c r="P31" i="1" s="1"/>
  <c r="J45" i="1"/>
  <c r="Q45" i="1" s="1"/>
  <c r="J35" i="1"/>
  <c r="Q35" i="1" s="1"/>
  <c r="J34" i="1"/>
  <c r="Q34" i="1" s="1"/>
  <c r="J21" i="1"/>
  <c r="Q21" i="1" s="1"/>
  <c r="I50" i="1"/>
  <c r="N50" i="1" s="1"/>
  <c r="P50" i="1" s="1"/>
  <c r="I19" i="1"/>
  <c r="N19" i="1" s="1"/>
  <c r="P19" i="1" s="1"/>
  <c r="I36" i="1"/>
  <c r="N36" i="1" s="1"/>
  <c r="P36" i="1" s="1"/>
  <c r="I51" i="1"/>
  <c r="N51" i="1" s="1"/>
  <c r="P51" i="1" s="1"/>
  <c r="I24" i="1"/>
  <c r="N24" i="1" s="1"/>
  <c r="P24" i="1" s="1"/>
  <c r="I47" i="1"/>
  <c r="N47" i="1" s="1"/>
  <c r="P47" i="1" s="1"/>
  <c r="I46" i="1"/>
  <c r="N46" i="1" s="1"/>
  <c r="P46" i="1" s="1"/>
  <c r="J22" i="1"/>
  <c r="Q22" i="1" s="1"/>
  <c r="J28" i="1"/>
  <c r="Q28" i="1" s="1"/>
  <c r="J18" i="1"/>
  <c r="Q18" i="1" s="1"/>
  <c r="J53" i="1"/>
  <c r="Q53" i="1" s="1"/>
  <c r="J14" i="1"/>
  <c r="Q14" i="1" s="1"/>
  <c r="J49" i="1"/>
  <c r="Q49" i="1" s="1"/>
  <c r="J10" i="1"/>
  <c r="Q10" i="1" s="1"/>
  <c r="I15" i="1"/>
  <c r="N15" i="1" s="1"/>
  <c r="P15" i="1" s="1"/>
  <c r="I81" i="1"/>
  <c r="N81" i="1" s="1"/>
  <c r="P81" i="1" s="1"/>
  <c r="I65" i="1"/>
  <c r="N65" i="1" s="1"/>
  <c r="P65" i="1" s="1"/>
  <c r="I23" i="1"/>
  <c r="N23" i="1" s="1"/>
  <c r="P23" i="1" s="1"/>
  <c r="I61" i="1"/>
  <c r="N61" i="1" s="1"/>
  <c r="P61" i="1" s="1"/>
  <c r="I94" i="1"/>
  <c r="N94" i="1" s="1"/>
  <c r="P94" i="1" s="1"/>
  <c r="I66" i="1"/>
  <c r="N66" i="1" s="1"/>
  <c r="P66" i="1" s="1"/>
  <c r="I38" i="1"/>
  <c r="N38" i="1" s="1"/>
  <c r="P38" i="1" s="1"/>
  <c r="I89" i="1"/>
  <c r="N89" i="1" s="1"/>
  <c r="P89" i="1" s="1"/>
  <c r="I55" i="1"/>
  <c r="N55" i="1" s="1"/>
  <c r="P55" i="1" s="1"/>
  <c r="I73" i="1"/>
  <c r="N73" i="1" s="1"/>
  <c r="P73" i="1" s="1"/>
  <c r="I40" i="1"/>
  <c r="N40" i="1" s="1"/>
  <c r="P40" i="1" s="1"/>
  <c r="I84" i="1"/>
  <c r="N84" i="1" s="1"/>
  <c r="P84" i="1" s="1"/>
  <c r="I100" i="1"/>
  <c r="N100" i="1" s="1"/>
  <c r="P100" i="1" s="1"/>
  <c r="I68" i="1"/>
  <c r="N68" i="1" s="1"/>
  <c r="P68" i="1" s="1"/>
  <c r="I104" i="1"/>
  <c r="N104" i="1" s="1"/>
  <c r="P104" i="1" s="1"/>
  <c r="I85" i="1"/>
  <c r="N85" i="1" s="1"/>
  <c r="P85" i="1" s="1"/>
  <c r="I99" i="1"/>
  <c r="N99" i="1" s="1"/>
  <c r="P99" i="1" s="1"/>
  <c r="I67" i="1"/>
  <c r="N67" i="1" s="1"/>
  <c r="P67" i="1" s="1"/>
  <c r="I97" i="1"/>
  <c r="N97" i="1" s="1"/>
  <c r="P97" i="1" s="1"/>
  <c r="I11" i="1"/>
  <c r="N11" i="1" s="1"/>
  <c r="P11" i="1" s="1"/>
  <c r="I79" i="1"/>
  <c r="N79" i="1" s="1"/>
  <c r="P79" i="1" s="1"/>
  <c r="I33" i="1"/>
  <c r="N33" i="1" s="1"/>
  <c r="P33" i="1" s="1"/>
  <c r="I16" i="1"/>
  <c r="N16" i="1" s="1"/>
  <c r="P16" i="1" s="1"/>
  <c r="I109" i="1"/>
  <c r="N109" i="1" s="1"/>
  <c r="P109" i="1" s="1"/>
  <c r="I77" i="1"/>
  <c r="N77" i="1" s="1"/>
  <c r="P77" i="1" s="1"/>
  <c r="I107" i="1"/>
  <c r="N107" i="1" s="1"/>
  <c r="P107" i="1" s="1"/>
  <c r="I75" i="1"/>
  <c r="N75" i="1" s="1"/>
  <c r="P75" i="1" s="1"/>
  <c r="I29" i="1"/>
  <c r="N29" i="1" s="1"/>
  <c r="P29" i="1" s="1"/>
  <c r="I44" i="1"/>
  <c r="N44" i="1" s="1"/>
  <c r="P44" i="1" s="1"/>
  <c r="I102" i="1"/>
  <c r="N102" i="1" s="1"/>
  <c r="P102" i="1" s="1"/>
  <c r="I86" i="1"/>
  <c r="N86" i="1" s="1"/>
  <c r="P86" i="1" s="1"/>
  <c r="I70" i="1"/>
  <c r="N70" i="1" s="1"/>
  <c r="P70" i="1" s="1"/>
  <c r="I54" i="1"/>
  <c r="N54" i="1" s="1"/>
  <c r="P54" i="1" s="1"/>
  <c r="I106" i="1"/>
  <c r="N106" i="1" s="1"/>
  <c r="P106" i="1" s="1"/>
  <c r="I90" i="1"/>
  <c r="N90" i="1" s="1"/>
  <c r="P90" i="1" s="1"/>
  <c r="I74" i="1"/>
  <c r="N74" i="1" s="1"/>
  <c r="P74" i="1" s="1"/>
  <c r="I58" i="1"/>
  <c r="N58" i="1" s="1"/>
  <c r="P58" i="1" s="1"/>
  <c r="I105" i="1"/>
  <c r="N105" i="1" s="1"/>
  <c r="P105" i="1" s="1"/>
  <c r="I103" i="1"/>
  <c r="N103" i="1" s="1"/>
  <c r="P103" i="1" s="1"/>
  <c r="I71" i="1"/>
  <c r="N71" i="1" s="1"/>
  <c r="P71" i="1" s="1"/>
  <c r="I25" i="1"/>
  <c r="N25" i="1" s="1"/>
  <c r="P25" i="1" s="1"/>
  <c r="I57" i="1"/>
  <c r="N57" i="1" s="1"/>
  <c r="P57" i="1" s="1"/>
  <c r="I69" i="1"/>
  <c r="N69" i="1" s="1"/>
  <c r="P69" i="1" s="1"/>
  <c r="I108" i="1"/>
  <c r="N108" i="1" s="1"/>
  <c r="P108" i="1" s="1"/>
  <c r="I92" i="1"/>
  <c r="N92" i="1" s="1"/>
  <c r="P92" i="1" s="1"/>
  <c r="I60" i="1"/>
  <c r="N60" i="1" s="1"/>
  <c r="P60" i="1" s="1"/>
  <c r="I96" i="1"/>
  <c r="N96" i="1" s="1"/>
  <c r="P96" i="1" s="1"/>
  <c r="I80" i="1"/>
  <c r="N80" i="1" s="1"/>
  <c r="P80" i="1" s="1"/>
  <c r="I64" i="1"/>
  <c r="N64" i="1" s="1"/>
  <c r="P64" i="1" s="1"/>
  <c r="I101" i="1"/>
  <c r="N101" i="1" s="1"/>
  <c r="P101" i="1" s="1"/>
  <c r="I95" i="1"/>
  <c r="N95" i="1" s="1"/>
  <c r="P95" i="1" s="1"/>
  <c r="I42" i="1"/>
  <c r="N42" i="1" s="1"/>
  <c r="P42" i="1" s="1"/>
  <c r="I59" i="1"/>
  <c r="N59" i="1" s="1"/>
  <c r="P59" i="1" s="1"/>
  <c r="I78" i="1"/>
  <c r="N78" i="1" s="1"/>
  <c r="P78" i="1" s="1"/>
  <c r="I98" i="1"/>
  <c r="N98" i="1" s="1"/>
  <c r="P98" i="1" s="1"/>
  <c r="I76" i="1"/>
  <c r="N76" i="1" s="1"/>
  <c r="P76" i="1" s="1"/>
  <c r="I83" i="1"/>
  <c r="N83" i="1" s="1"/>
  <c r="P83" i="1" s="1"/>
  <c r="I37" i="1"/>
  <c r="N37" i="1" s="1"/>
  <c r="P37" i="1" s="1"/>
  <c r="I63" i="1"/>
  <c r="N63" i="1" s="1"/>
  <c r="P63" i="1" s="1"/>
  <c r="I93" i="1"/>
  <c r="N93" i="1" s="1"/>
  <c r="P93" i="1" s="1"/>
  <c r="I91" i="1"/>
  <c r="N91" i="1" s="1"/>
  <c r="P91" i="1" s="1"/>
  <c r="I12" i="1"/>
  <c r="N12" i="1" s="1"/>
  <c r="P12" i="1" s="1"/>
  <c r="I62" i="1"/>
  <c r="N62" i="1" s="1"/>
  <c r="P62" i="1" s="1"/>
  <c r="I82" i="1"/>
  <c r="N82" i="1" s="1"/>
  <c r="P82" i="1" s="1"/>
  <c r="I87" i="1"/>
  <c r="N87" i="1" s="1"/>
  <c r="P87" i="1" s="1"/>
  <c r="I88" i="1"/>
  <c r="N88" i="1" s="1"/>
  <c r="P88" i="1" s="1"/>
  <c r="I72" i="1"/>
  <c r="N72" i="1" s="1"/>
  <c r="P72" i="1" s="1"/>
  <c r="I56" i="1"/>
  <c r="N56" i="1" s="1"/>
  <c r="P56" i="1" s="1"/>
  <c r="Q72" i="1" l="1"/>
  <c r="Q23" i="1"/>
  <c r="Q85" i="1"/>
  <c r="Q61" i="1"/>
  <c r="Q76" i="1"/>
  <c r="Q44" i="1"/>
  <c r="Q108" i="1"/>
  <c r="Q56" i="1"/>
  <c r="Q93" i="1"/>
  <c r="Q80" i="1"/>
  <c r="Q42" i="1"/>
  <c r="Q36" i="1"/>
  <c r="Q46" i="1"/>
  <c r="Q70" i="1"/>
  <c r="Q25" i="1"/>
  <c r="Q43" i="1"/>
  <c r="Q84" i="1"/>
  <c r="Q83" i="1"/>
  <c r="Q74" i="1"/>
  <c r="Q109" i="1"/>
  <c r="Q16" i="1"/>
  <c r="Q13" i="1"/>
  <c r="Q38" i="1"/>
  <c r="Q41" i="1"/>
  <c r="Q94" i="1"/>
  <c r="Q27" i="1"/>
  <c r="Q88" i="1"/>
  <c r="Q104" i="1"/>
  <c r="Q57" i="1"/>
  <c r="Q102" i="1"/>
  <c r="Q33" i="1"/>
  <c r="Q103" i="1"/>
  <c r="Q97" i="1"/>
  <c r="Q40" i="1"/>
  <c r="Q95" i="1"/>
  <c r="Q48" i="1"/>
  <c r="Q78" i="1"/>
  <c r="Q101" i="1"/>
  <c r="Q98" i="1"/>
  <c r="Q77" i="1"/>
  <c r="Q31" i="1"/>
  <c r="Q100" i="1"/>
  <c r="Q91" i="1"/>
  <c r="Q82" i="1"/>
  <c r="Q71" i="1"/>
  <c r="Q29" i="1"/>
  <c r="Q11" i="1"/>
  <c r="Q66" i="1"/>
  <c r="Q86" i="1"/>
  <c r="Q50" i="1"/>
  <c r="Q89" i="1"/>
  <c r="Q15" i="1"/>
  <c r="Q24" i="1"/>
  <c r="Q58" i="1"/>
  <c r="Q73" i="1"/>
  <c r="Q12" i="1"/>
  <c r="Q63" i="1"/>
  <c r="Q17" i="1"/>
  <c r="Q69" i="1"/>
  <c r="Q79" i="1"/>
  <c r="Q19" i="1"/>
  <c r="Q55" i="1"/>
  <c r="Q65" i="1"/>
  <c r="Q106" i="1"/>
  <c r="Q68" i="1"/>
  <c r="Q47" i="1"/>
  <c r="Q60" i="1"/>
  <c r="Q105" i="1"/>
  <c r="Q107" i="1"/>
  <c r="Q67" i="1"/>
  <c r="Q92" i="1"/>
  <c r="Q75" i="1"/>
  <c r="Q96" i="1"/>
  <c r="Q51" i="1"/>
  <c r="Q90" i="1"/>
  <c r="Q87" i="1"/>
  <c r="Q59" i="1"/>
  <c r="Q81" i="1"/>
  <c r="Q54" i="1"/>
  <c r="Q99" i="1"/>
  <c r="Q64" i="1"/>
  <c r="Q62" i="1"/>
  <c r="Q37" i="1"/>
  <c r="J5" i="1"/>
  <c r="J4" i="1"/>
  <c r="N10" i="1"/>
  <c r="I5" i="1"/>
  <c r="I4" i="1"/>
  <c r="Q4" i="1" l="1"/>
  <c r="Q5" i="1"/>
  <c r="N5" i="1"/>
  <c r="N4" i="1"/>
  <c r="P10" i="1"/>
  <c r="P4" i="1" l="1"/>
  <c r="P5" i="1"/>
  <c r="P1" i="1"/>
  <c r="P2" i="1"/>
</calcChain>
</file>

<file path=xl/sharedStrings.xml><?xml version="1.0" encoding="utf-8"?>
<sst xmlns="http://schemas.openxmlformats.org/spreadsheetml/2006/main" count="66" uniqueCount="63">
  <si>
    <t>g</t>
  </si>
  <si>
    <t>nu</t>
  </si>
  <si>
    <t>s</t>
  </si>
  <si>
    <t>v</t>
  </si>
  <si>
    <t>h</t>
  </si>
  <si>
    <t>ff</t>
  </si>
  <si>
    <t>r</t>
  </si>
  <si>
    <t>m.s^-2</t>
  </si>
  <si>
    <t>velocity (m/s)</t>
  </si>
  <si>
    <t>mean depth(m)</t>
  </si>
  <si>
    <t>hydraulic radius (m)</t>
  </si>
  <si>
    <t>slope (dimensionless)</t>
  </si>
  <si>
    <t>Re^a</t>
  </si>
  <si>
    <t>s^b</t>
  </si>
  <si>
    <t>F^c</t>
  </si>
  <si>
    <t>Please vary figures in red to explore the parameter space</t>
  </si>
  <si>
    <t>, I</t>
  </si>
  <si>
    <t>width (m)</t>
  </si>
  <si>
    <t xml:space="preserve">w </t>
  </si>
  <si>
    <t>Re</t>
  </si>
  <si>
    <t>F</t>
  </si>
  <si>
    <t>width/depth ratio</t>
  </si>
  <si>
    <t>w/h</t>
  </si>
  <si>
    <t>1st term=H</t>
  </si>
  <si>
    <t>Delta (=d)</t>
  </si>
  <si>
    <t>8*H*[f(Re,s,F)]^(2/(1+d))</t>
  </si>
  <si>
    <t>Max</t>
  </si>
  <si>
    <t xml:space="preserve">Min </t>
  </si>
  <si>
    <t>Equation (1)</t>
  </si>
  <si>
    <t xml:space="preserve"> </t>
  </si>
  <si>
    <t>from Re &amp; h</t>
  </si>
  <si>
    <t>SI units</t>
  </si>
  <si>
    <t>kinematic viscosity</t>
  </si>
  <si>
    <t>gravitational acceleration</t>
  </si>
  <si>
    <t>Reynolds' Number</t>
  </si>
  <si>
    <t>Calculated</t>
  </si>
  <si>
    <t>Calculated =</t>
  </si>
  <si>
    <t>w/d ratio</t>
  </si>
  <si>
    <t>from h &amp;</t>
  </si>
  <si>
    <t>Exponents  in  equation (1)</t>
  </si>
  <si>
    <t>Minimum</t>
  </si>
  <si>
    <t>Maximum</t>
  </si>
  <si>
    <t>Froude Number</t>
  </si>
  <si>
    <t>Darcy- Weisbach Friction factor</t>
  </si>
  <si>
    <t>1.5/ln(Re)</t>
  </si>
  <si>
    <r>
      <t>v/</t>
    </r>
    <r>
      <rPr>
        <b/>
        <sz val="11"/>
        <color theme="1"/>
        <rFont val="Symbol"/>
        <family val="1"/>
        <charset val="2"/>
      </rPr>
      <t>Ö</t>
    </r>
    <r>
      <rPr>
        <b/>
        <sz val="11"/>
        <color theme="1"/>
        <rFont val="Calibri"/>
        <family val="2"/>
      </rPr>
      <t>(gh)</t>
    </r>
  </si>
  <si>
    <r>
      <t>8grs/v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</si>
  <si>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Randomly assigned values</t>
  </si>
  <si>
    <t>Rows 10 -109 are</t>
  </si>
  <si>
    <t xml:space="preserve">or calculated from other </t>
  </si>
  <si>
    <t>variables as indicated</t>
  </si>
  <si>
    <t xml:space="preserve">between  the set limits, </t>
  </si>
  <si>
    <t>Lower limit set</t>
  </si>
  <si>
    <t>Upper limit set</t>
  </si>
  <si>
    <t>based on equation in di Stefano et al, 2017</t>
  </si>
  <si>
    <t>Press F9 key for new random numbers within the set limits</t>
  </si>
  <si>
    <t>MIN</t>
  </si>
  <si>
    <t>MAX</t>
  </si>
  <si>
    <t>RHS function</t>
  </si>
  <si>
    <t>LHS</t>
  </si>
  <si>
    <t xml:space="preserve">Modified </t>
  </si>
  <si>
    <t>Modified</t>
  </si>
  <si>
    <t>RHS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</si>
</sst>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10" fontId="1" fillId="0" borderId="0" xfId="0" applyNumberFormat="1" applyFont="1"/>
    <xf numFmtId="10" fontId="0" fillId="0" borderId="0" xfId="0" applyNumberFormat="1"/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0" fontId="4" fillId="0" borderId="0" xfId="0" applyFont="1"/>
    <xf numFmtId="10" fontId="4" fillId="0" borderId="0" xfId="0" applyNumberFormat="1" applyFont="1" applyAlignment="1">
      <alignment horizontal="right"/>
    </xf>
    <xf numFmtId="11" fontId="4" fillId="0" borderId="0" xfId="0" applyNumberFormat="1" applyFont="1"/>
    <xf numFmtId="11" fontId="4" fillId="0" borderId="0" xfId="0" applyNumberFormat="1" applyFont="1" applyAlignment="1">
      <alignment horizontal="right"/>
    </xf>
    <xf numFmtId="11" fontId="3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Proposed function (Eqn 1) .v. ff</a:t>
            </a:r>
          </a:p>
        </c:rich>
      </c:tx>
      <c:layout>
        <c:manualLayout>
          <c:xMode val="edge"/>
          <c:yMode val="edge"/>
          <c:x val="0.13869851916658563"/>
          <c:y val="1.9115892481383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56666204395684"/>
          <c:y val="5.7334499854184894E-2"/>
          <c:w val="0.8353902337550273"/>
          <c:h val="0.82002368075808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Sheet1!$Q$9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3201320132013201"/>
                  <c:y val="7.01049015958007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Sheet1!$J$10:$J$109</c:f>
              <c:numCache>
                <c:formatCode>0.00E+00</c:formatCode>
                <c:ptCount val="100"/>
                <c:pt idx="0">
                  <c:v>1.3945077743135261E-4</c:v>
                </c:pt>
                <c:pt idx="1">
                  <c:v>131.81094736663877</c:v>
                </c:pt>
                <c:pt idx="2">
                  <c:v>1.630324334161996E-7</c:v>
                </c:pt>
                <c:pt idx="3">
                  <c:v>2.6283841911142079E-3</c:v>
                </c:pt>
                <c:pt idx="4">
                  <c:v>1.9512740422423017E-2</c:v>
                </c:pt>
                <c:pt idx="5">
                  <c:v>2.3403317350907827E-2</c:v>
                </c:pt>
                <c:pt idx="6">
                  <c:v>1.4708179372780237E-2</c:v>
                </c:pt>
                <c:pt idx="7">
                  <c:v>0.20315381702643134</c:v>
                </c:pt>
                <c:pt idx="8">
                  <c:v>4.2815650307422527E-3</c:v>
                </c:pt>
                <c:pt idx="9">
                  <c:v>1.2596144606155666</c:v>
                </c:pt>
                <c:pt idx="10">
                  <c:v>1.5018953802026481E-6</c:v>
                </c:pt>
                <c:pt idx="11">
                  <c:v>5.87216637815891E-7</c:v>
                </c:pt>
                <c:pt idx="12">
                  <c:v>1.4229443509359993E-4</c:v>
                </c:pt>
                <c:pt idx="13">
                  <c:v>1.3388672595325208</c:v>
                </c:pt>
                <c:pt idx="14">
                  <c:v>0.24746725057467706</c:v>
                </c:pt>
                <c:pt idx="15">
                  <c:v>1.8991254763685674E-3</c:v>
                </c:pt>
                <c:pt idx="16">
                  <c:v>27.036818392697512</c:v>
                </c:pt>
                <c:pt idx="17">
                  <c:v>299.75292774638416</c:v>
                </c:pt>
                <c:pt idx="18">
                  <c:v>4.2365232769910457E-6</c:v>
                </c:pt>
                <c:pt idx="19">
                  <c:v>2612760.6991145872</c:v>
                </c:pt>
                <c:pt idx="20">
                  <c:v>3.6685330687629385E-5</c:v>
                </c:pt>
                <c:pt idx="21">
                  <c:v>7.5458061665683825E-4</c:v>
                </c:pt>
                <c:pt idx="22">
                  <c:v>2.298404543837016E-4</c:v>
                </c:pt>
                <c:pt idx="23">
                  <c:v>5.0438460026679089E-6</c:v>
                </c:pt>
                <c:pt idx="24">
                  <c:v>0.54613567998313128</c:v>
                </c:pt>
                <c:pt idx="25">
                  <c:v>1.3670061651918584E-2</c:v>
                </c:pt>
                <c:pt idx="26">
                  <c:v>2.8260541045906694E-6</c:v>
                </c:pt>
                <c:pt idx="27">
                  <c:v>2.8432305920617917E-2</c:v>
                </c:pt>
                <c:pt idx="28">
                  <c:v>2.4528432230135446</c:v>
                </c:pt>
                <c:pt idx="29">
                  <c:v>5.9140808283369841</c:v>
                </c:pt>
                <c:pt idx="30">
                  <c:v>230.01858642598094</c:v>
                </c:pt>
                <c:pt idx="31">
                  <c:v>4.3788787269749805E-6</c:v>
                </c:pt>
                <c:pt idx="32">
                  <c:v>1.094734151891752E-3</c:v>
                </c:pt>
                <c:pt idx="33">
                  <c:v>0.32445410613261777</c:v>
                </c:pt>
                <c:pt idx="34">
                  <c:v>1.9756198410973203E-2</c:v>
                </c:pt>
                <c:pt idx="35">
                  <c:v>3113.0507295441444</c:v>
                </c:pt>
                <c:pt idx="36">
                  <c:v>7.7939066952582937E-6</c:v>
                </c:pt>
                <c:pt idx="37">
                  <c:v>3.1422075667744096E-4</c:v>
                </c:pt>
                <c:pt idx="38">
                  <c:v>1.1656519741678639E-2</c:v>
                </c:pt>
                <c:pt idx="39">
                  <c:v>9.1014741440509556E-2</c:v>
                </c:pt>
                <c:pt idx="40">
                  <c:v>3.8435389280931355E-4</c:v>
                </c:pt>
                <c:pt idx="41">
                  <c:v>13.101473472929005</c:v>
                </c:pt>
                <c:pt idx="42">
                  <c:v>658.07745102394449</c:v>
                </c:pt>
                <c:pt idx="43">
                  <c:v>0.35231499070760175</c:v>
                </c:pt>
                <c:pt idx="44">
                  <c:v>5.1353538722362758E-7</c:v>
                </c:pt>
                <c:pt idx="45">
                  <c:v>6.8092952718384816E-7</c:v>
                </c:pt>
                <c:pt idx="46">
                  <c:v>316937.81568493287</c:v>
                </c:pt>
                <c:pt idx="47">
                  <c:v>3729.6846330201679</c:v>
                </c:pt>
                <c:pt idx="48">
                  <c:v>0.1137028446202954</c:v>
                </c:pt>
                <c:pt idx="49">
                  <c:v>1.5698205481260935E-4</c:v>
                </c:pt>
                <c:pt idx="50">
                  <c:v>152483.61983005921</c:v>
                </c:pt>
                <c:pt idx="51">
                  <c:v>20976.128822865248</c:v>
                </c:pt>
                <c:pt idx="52">
                  <c:v>2.4102076782771036E-5</c:v>
                </c:pt>
                <c:pt idx="53">
                  <c:v>31966.672840532112</c:v>
                </c:pt>
                <c:pt idx="54">
                  <c:v>2.6473325427854483E-8</c:v>
                </c:pt>
                <c:pt idx="55">
                  <c:v>94.382923545203298</c:v>
                </c:pt>
                <c:pt idx="56">
                  <c:v>5.0012368641962228E-2</c:v>
                </c:pt>
                <c:pt idx="57">
                  <c:v>3.7787764030062517E-6</c:v>
                </c:pt>
                <c:pt idx="58">
                  <c:v>2017.8625789893592</c:v>
                </c:pt>
                <c:pt idx="59">
                  <c:v>3.3412107365351282</c:v>
                </c:pt>
                <c:pt idx="60">
                  <c:v>7.6092865048531848E-7</c:v>
                </c:pt>
                <c:pt idx="61">
                  <c:v>9.9036703831547365E-4</c:v>
                </c:pt>
                <c:pt idx="62">
                  <c:v>3.343539376185829</c:v>
                </c:pt>
                <c:pt idx="63">
                  <c:v>0.43811600409499601</c:v>
                </c:pt>
                <c:pt idx="64">
                  <c:v>11575.205903812112</c:v>
                </c:pt>
                <c:pt idx="65">
                  <c:v>2.4100797218295694E-2</c:v>
                </c:pt>
                <c:pt idx="66">
                  <c:v>5.7640722346694581E-7</c:v>
                </c:pt>
                <c:pt idx="67">
                  <c:v>2.2773042152061441E-7</c:v>
                </c:pt>
                <c:pt idx="68">
                  <c:v>3.6023689990444879E-7</c:v>
                </c:pt>
                <c:pt idx="69">
                  <c:v>1535.5483564543738</c:v>
                </c:pt>
                <c:pt idx="70">
                  <c:v>2.5026030634695291E-2</c:v>
                </c:pt>
                <c:pt idx="71">
                  <c:v>1.7345210090243684E-3</c:v>
                </c:pt>
                <c:pt idx="72">
                  <c:v>1.933059506421713E-4</c:v>
                </c:pt>
                <c:pt idx="73">
                  <c:v>9.7026214204021841E-2</c:v>
                </c:pt>
                <c:pt idx="74">
                  <c:v>4.5891768424474233E-8</c:v>
                </c:pt>
                <c:pt idx="75">
                  <c:v>693.12029979856027</c:v>
                </c:pt>
                <c:pt idx="76">
                  <c:v>7.9158656757030849E-2</c:v>
                </c:pt>
                <c:pt idx="77">
                  <c:v>38.859057078129851</c:v>
                </c:pt>
                <c:pt idx="78">
                  <c:v>5.4436141042100719E-2</c:v>
                </c:pt>
                <c:pt idx="79">
                  <c:v>7.7634296452840958E-3</c:v>
                </c:pt>
                <c:pt idx="80">
                  <c:v>1.4079048506474738</c:v>
                </c:pt>
                <c:pt idx="81">
                  <c:v>1826.1992326897434</c:v>
                </c:pt>
                <c:pt idx="82">
                  <c:v>3.2524957565784027</c:v>
                </c:pt>
                <c:pt idx="83">
                  <c:v>0.59588197246314833</c:v>
                </c:pt>
                <c:pt idx="84">
                  <c:v>2.0632658377679322E-3</c:v>
                </c:pt>
                <c:pt idx="85">
                  <c:v>1718.2865323548433</c:v>
                </c:pt>
                <c:pt idx="86">
                  <c:v>12.206505859573667</c:v>
                </c:pt>
                <c:pt idx="87">
                  <c:v>830204.74863087502</c:v>
                </c:pt>
                <c:pt idx="88">
                  <c:v>4.3384596251308523E-5</c:v>
                </c:pt>
                <c:pt idx="89">
                  <c:v>1.5513384932815741</c:v>
                </c:pt>
                <c:pt idx="90">
                  <c:v>9460.8894050059116</c:v>
                </c:pt>
                <c:pt idx="91">
                  <c:v>986.2521824855836</c:v>
                </c:pt>
                <c:pt idx="92">
                  <c:v>6.764730053090889E-7</c:v>
                </c:pt>
                <c:pt idx="93">
                  <c:v>113.34563348925738</c:v>
                </c:pt>
                <c:pt idx="94">
                  <c:v>5.7346741459598435E-3</c:v>
                </c:pt>
                <c:pt idx="95">
                  <c:v>0.20974508827435193</c:v>
                </c:pt>
                <c:pt idx="96">
                  <c:v>12.058312747176025</c:v>
                </c:pt>
                <c:pt idx="97">
                  <c:v>6.066771448466427E-6</c:v>
                </c:pt>
                <c:pt idx="98">
                  <c:v>2.4963496351134612E-6</c:v>
                </c:pt>
                <c:pt idx="99">
                  <c:v>45.374743421483487</c:v>
                </c:pt>
              </c:numCache>
            </c:numRef>
          </c:xVal>
          <c:yVal>
            <c:numRef>
              <c:f>Sheet1!$P$10:$P$109</c:f>
              <c:numCache>
                <c:formatCode>0.00E+00</c:formatCode>
                <c:ptCount val="100"/>
                <c:pt idx="0">
                  <c:v>3.9474805769452949E-4</c:v>
                </c:pt>
                <c:pt idx="1">
                  <c:v>70.041884589512293</c:v>
                </c:pt>
                <c:pt idx="2">
                  <c:v>3.7694976957491621E-7</c:v>
                </c:pt>
                <c:pt idx="3">
                  <c:v>3.5999989761098124E-3</c:v>
                </c:pt>
                <c:pt idx="4">
                  <c:v>0.27529681964249225</c:v>
                </c:pt>
                <c:pt idx="5">
                  <c:v>0.15217713983177794</c:v>
                </c:pt>
                <c:pt idx="6">
                  <c:v>4.8293778026281702E-2</c:v>
                </c:pt>
                <c:pt idx="7">
                  <c:v>0.34108372051013414</c:v>
                </c:pt>
                <c:pt idx="8">
                  <c:v>2.4085031701858217E-2</c:v>
                </c:pt>
                <c:pt idx="9">
                  <c:v>0.97223260958219426</c:v>
                </c:pt>
                <c:pt idx="10">
                  <c:v>4.6106926203520935E-6</c:v>
                </c:pt>
                <c:pt idx="11">
                  <c:v>1.8395573768553026E-6</c:v>
                </c:pt>
                <c:pt idx="12">
                  <c:v>2.3151847260164142E-3</c:v>
                </c:pt>
                <c:pt idx="13">
                  <c:v>2.0862451502243879</c:v>
                </c:pt>
                <c:pt idx="14">
                  <c:v>0.32212873556344584</c:v>
                </c:pt>
                <c:pt idx="15">
                  <c:v>2.4219641457545855E-3</c:v>
                </c:pt>
                <c:pt idx="16">
                  <c:v>34.635798513587559</c:v>
                </c:pt>
                <c:pt idx="17">
                  <c:v>172.15043698940036</c:v>
                </c:pt>
                <c:pt idx="18">
                  <c:v>1.1087535247851685E-5</c:v>
                </c:pt>
                <c:pt idx="19">
                  <c:v>176074.94108639038</c:v>
                </c:pt>
                <c:pt idx="20">
                  <c:v>5.5464961836806317E-5</c:v>
                </c:pt>
                <c:pt idx="21">
                  <c:v>5.617399212541009E-4</c:v>
                </c:pt>
                <c:pt idx="22">
                  <c:v>1.0900065371752493E-3</c:v>
                </c:pt>
                <c:pt idx="23">
                  <c:v>1.8270299958340819E-5</c:v>
                </c:pt>
                <c:pt idx="24">
                  <c:v>1.4514868534126319</c:v>
                </c:pt>
                <c:pt idx="25">
                  <c:v>4.5639312570397439E-2</c:v>
                </c:pt>
                <c:pt idx="26">
                  <c:v>1.9470515177762905E-5</c:v>
                </c:pt>
                <c:pt idx="27">
                  <c:v>3.9851536467730327E-2</c:v>
                </c:pt>
                <c:pt idx="28">
                  <c:v>1.7159149965013341</c:v>
                </c:pt>
                <c:pt idx="29">
                  <c:v>4.5291618438639132</c:v>
                </c:pt>
                <c:pt idx="30">
                  <c:v>140.30473807522736</c:v>
                </c:pt>
                <c:pt idx="31">
                  <c:v>2.7332396621059385E-5</c:v>
                </c:pt>
                <c:pt idx="32">
                  <c:v>2.7669611353652703E-3</c:v>
                </c:pt>
                <c:pt idx="33">
                  <c:v>0.45564046512877754</c:v>
                </c:pt>
                <c:pt idx="34">
                  <c:v>0.13023918724700512</c:v>
                </c:pt>
                <c:pt idx="35">
                  <c:v>986.33800466842933</c:v>
                </c:pt>
                <c:pt idx="36">
                  <c:v>3.0636050518666883E-5</c:v>
                </c:pt>
                <c:pt idx="37">
                  <c:v>3.4119380852781463E-4</c:v>
                </c:pt>
                <c:pt idx="38">
                  <c:v>9.1311771467432815E-3</c:v>
                </c:pt>
                <c:pt idx="39">
                  <c:v>0.37665088959141974</c:v>
                </c:pt>
                <c:pt idx="40">
                  <c:v>2.1452594644008429E-3</c:v>
                </c:pt>
                <c:pt idx="41">
                  <c:v>21.175096223036192</c:v>
                </c:pt>
                <c:pt idx="42">
                  <c:v>442.76008090273746</c:v>
                </c:pt>
                <c:pt idx="43">
                  <c:v>0.99364502807247768</c:v>
                </c:pt>
                <c:pt idx="44">
                  <c:v>3.9783815795479821E-6</c:v>
                </c:pt>
                <c:pt idx="45">
                  <c:v>4.9032702374825035E-6</c:v>
                </c:pt>
                <c:pt idx="46">
                  <c:v>17518.572401265108</c:v>
                </c:pt>
                <c:pt idx="47">
                  <c:v>1531.0006959588929</c:v>
                </c:pt>
                <c:pt idx="48">
                  <c:v>0.48170822929256524</c:v>
                </c:pt>
                <c:pt idx="49">
                  <c:v>9.6625060759990104E-4</c:v>
                </c:pt>
                <c:pt idx="50">
                  <c:v>21699.923549441435</c:v>
                </c:pt>
                <c:pt idx="51">
                  <c:v>7011.4649097815327</c:v>
                </c:pt>
                <c:pt idx="52">
                  <c:v>2.6756838318124339E-4</c:v>
                </c:pt>
                <c:pt idx="53">
                  <c:v>11216.13360595616</c:v>
                </c:pt>
                <c:pt idx="54">
                  <c:v>4.8451469392576354E-8</c:v>
                </c:pt>
                <c:pt idx="55">
                  <c:v>74.787389269931793</c:v>
                </c:pt>
                <c:pt idx="56">
                  <c:v>6.1112941899898479E-2</c:v>
                </c:pt>
                <c:pt idx="57">
                  <c:v>4.0396877424866198E-6</c:v>
                </c:pt>
                <c:pt idx="58">
                  <c:v>670.01200487168273</c:v>
                </c:pt>
                <c:pt idx="59">
                  <c:v>5.7731036540553378</c:v>
                </c:pt>
                <c:pt idx="60">
                  <c:v>1.8442759403314108E-6</c:v>
                </c:pt>
                <c:pt idx="61">
                  <c:v>1.116588837520199E-2</c:v>
                </c:pt>
                <c:pt idx="62">
                  <c:v>4.4970253710395429</c:v>
                </c:pt>
                <c:pt idx="63">
                  <c:v>1.1870223211718323</c:v>
                </c:pt>
                <c:pt idx="64">
                  <c:v>7128.8252563584501</c:v>
                </c:pt>
                <c:pt idx="65">
                  <c:v>9.6730157121568669E-2</c:v>
                </c:pt>
                <c:pt idx="66">
                  <c:v>1.7599742181334845E-6</c:v>
                </c:pt>
                <c:pt idx="67">
                  <c:v>6.0107752154603708E-7</c:v>
                </c:pt>
                <c:pt idx="68">
                  <c:v>2.8079287278826765E-6</c:v>
                </c:pt>
                <c:pt idx="69">
                  <c:v>747.27056136075089</c:v>
                </c:pt>
                <c:pt idx="70">
                  <c:v>4.1787871866268964E-2</c:v>
                </c:pt>
                <c:pt idx="71">
                  <c:v>7.8630253833986644E-3</c:v>
                </c:pt>
                <c:pt idx="72">
                  <c:v>4.040528448254641E-4</c:v>
                </c:pt>
                <c:pt idx="73">
                  <c:v>0.16647952113102715</c:v>
                </c:pt>
                <c:pt idx="74">
                  <c:v>1.6278201106427344E-7</c:v>
                </c:pt>
                <c:pt idx="75">
                  <c:v>384.35727950602222</c:v>
                </c:pt>
                <c:pt idx="76">
                  <c:v>0.56608492302858415</c:v>
                </c:pt>
                <c:pt idx="77">
                  <c:v>32.342861896095584</c:v>
                </c:pt>
                <c:pt idx="78">
                  <c:v>0.24579432778425181</c:v>
                </c:pt>
                <c:pt idx="79">
                  <c:v>0.15607559438793958</c:v>
                </c:pt>
                <c:pt idx="80">
                  <c:v>1.8544570279525907</c:v>
                </c:pt>
                <c:pt idx="81">
                  <c:v>713.82401598027832</c:v>
                </c:pt>
                <c:pt idx="82">
                  <c:v>1.9509992493651613</c:v>
                </c:pt>
                <c:pt idx="83">
                  <c:v>2.7913172602174572</c:v>
                </c:pt>
                <c:pt idx="84">
                  <c:v>6.4830544284660785E-2</c:v>
                </c:pt>
                <c:pt idx="85">
                  <c:v>1663.304583833909</c:v>
                </c:pt>
                <c:pt idx="86">
                  <c:v>30.982210447571635</c:v>
                </c:pt>
                <c:pt idx="87">
                  <c:v>63821.822640347258</c:v>
                </c:pt>
                <c:pt idx="88">
                  <c:v>4.3775712667691667E-4</c:v>
                </c:pt>
                <c:pt idx="89">
                  <c:v>1.0414353235264897</c:v>
                </c:pt>
                <c:pt idx="90">
                  <c:v>3007.1479204466596</c:v>
                </c:pt>
                <c:pt idx="91">
                  <c:v>644.06276465886583</c:v>
                </c:pt>
                <c:pt idx="92">
                  <c:v>2.3896889117756296E-6</c:v>
                </c:pt>
                <c:pt idx="93">
                  <c:v>56.118151664202657</c:v>
                </c:pt>
                <c:pt idx="94">
                  <c:v>4.482701773236919E-2</c:v>
                </c:pt>
                <c:pt idx="95">
                  <c:v>0.48568027253015739</c:v>
                </c:pt>
                <c:pt idx="96">
                  <c:v>18.215251372577772</c:v>
                </c:pt>
                <c:pt idx="97">
                  <c:v>1.1450341388734792E-5</c:v>
                </c:pt>
                <c:pt idx="98">
                  <c:v>9.5100681693670328E-6</c:v>
                </c:pt>
                <c:pt idx="99">
                  <c:v>45.780165118828734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90-465A-8444-D77D5F4D9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37208"/>
        <c:axId val="564037536"/>
      </c:scatterChart>
      <c:valAx>
        <c:axId val="564037208"/>
        <c:scaling>
          <c:logBase val="10"/>
          <c:orientation val="minMax"/>
          <c:max val="10000"/>
          <c:min val="1.0000000000000004E-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Darcy Weisbach friction factor</a:t>
                </a:r>
              </a:p>
            </c:rich>
          </c:tx>
          <c:layout>
            <c:manualLayout>
              <c:xMode val="edge"/>
              <c:yMode val="edge"/>
              <c:x val="0.45782619638298638"/>
              <c:y val="0.9272784009814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7536"/>
        <c:crossesAt val="1.0000000000000004E-5"/>
        <c:crossBetween val="midCat"/>
        <c:majorUnit val="10"/>
      </c:valAx>
      <c:valAx>
        <c:axId val="564037536"/>
        <c:scaling>
          <c:logBase val="10"/>
          <c:orientation val="minMax"/>
          <c:max val="10000"/>
          <c:min val="1.0000000000000004E-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Equation (1)  function)</a:t>
                </a:r>
              </a:p>
            </c:rich>
          </c:tx>
          <c:layout>
            <c:manualLayout>
              <c:xMode val="edge"/>
              <c:yMode val="edge"/>
              <c:x val="9.8241829360371055E-2"/>
              <c:y val="9.80077376365468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7208"/>
        <c:crossesAt val="1.0000000000000004E-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3092738407699"/>
          <c:y val="5.0925925925925923E-2"/>
          <c:w val="0.85033573928258976"/>
          <c:h val="0.836386908982348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7096259842519684"/>
                  <c:y val="-0.470445447873518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Sheet1!$D$10:$D$109</c:f>
              <c:numCache>
                <c:formatCode>General</c:formatCode>
                <c:ptCount val="100"/>
                <c:pt idx="0">
                  <c:v>2.094095336464902E-4</c:v>
                </c:pt>
                <c:pt idx="1">
                  <c:v>2.3914677390070721E-2</c:v>
                </c:pt>
                <c:pt idx="2">
                  <c:v>2.3678478528522227E-4</c:v>
                </c:pt>
                <c:pt idx="3">
                  <c:v>1.8443514286818372E-2</c:v>
                </c:pt>
                <c:pt idx="4">
                  <c:v>1.0324095628680043E-4</c:v>
                </c:pt>
                <c:pt idx="5">
                  <c:v>2.881731216948002E-4</c:v>
                </c:pt>
                <c:pt idx="6">
                  <c:v>8.4664128987815422E-4</c:v>
                </c:pt>
                <c:pt idx="7">
                  <c:v>5.2520084476970305E-2</c:v>
                </c:pt>
                <c:pt idx="8">
                  <c:v>6.584111861092102E-4</c:v>
                </c:pt>
                <c:pt idx="9">
                  <c:v>2.7441827470143922E-2</c:v>
                </c:pt>
                <c:pt idx="10">
                  <c:v>2.8995002979821877E-4</c:v>
                </c:pt>
                <c:pt idx="11">
                  <c:v>7.3193739348391168E-4</c:v>
                </c:pt>
                <c:pt idx="12">
                  <c:v>2.3414936958405407E-4</c:v>
                </c:pt>
                <c:pt idx="13">
                  <c:v>5.6334270446842271E-4</c:v>
                </c:pt>
                <c:pt idx="14">
                  <c:v>1.6093072563451979E-2</c:v>
                </c:pt>
                <c:pt idx="15">
                  <c:v>2.4241060217910265E-3</c:v>
                </c:pt>
                <c:pt idx="16">
                  <c:v>9.364217730931353E-3</c:v>
                </c:pt>
                <c:pt idx="17">
                  <c:v>5.710791554763354E-3</c:v>
                </c:pt>
                <c:pt idx="18">
                  <c:v>4.1347837084186844E-4</c:v>
                </c:pt>
                <c:pt idx="19">
                  <c:v>8.1204160396363759E-2</c:v>
                </c:pt>
                <c:pt idx="20">
                  <c:v>2.9404363795915347E-3</c:v>
                </c:pt>
                <c:pt idx="21">
                  <c:v>1.651788842542223E-3</c:v>
                </c:pt>
                <c:pt idx="22">
                  <c:v>4.2167022591331282E-4</c:v>
                </c:pt>
                <c:pt idx="23">
                  <c:v>3.8054155053172028E-4</c:v>
                </c:pt>
                <c:pt idx="24">
                  <c:v>2.1200310734023754E-3</c:v>
                </c:pt>
                <c:pt idx="25">
                  <c:v>9.1857672161255914E-4</c:v>
                </c:pt>
                <c:pt idx="26">
                  <c:v>1.8628260438920816E-4</c:v>
                </c:pt>
                <c:pt idx="27">
                  <c:v>7.1174042322852335E-3</c:v>
                </c:pt>
                <c:pt idx="28">
                  <c:v>6.9992530070087891E-2</c:v>
                </c:pt>
                <c:pt idx="29">
                  <c:v>1.7159071583092733E-3</c:v>
                </c:pt>
                <c:pt idx="30">
                  <c:v>4.9568169087357117E-2</c:v>
                </c:pt>
                <c:pt idx="31">
                  <c:v>2.2214652567729134E-3</c:v>
                </c:pt>
                <c:pt idx="32">
                  <c:v>1.411333597499809E-3</c:v>
                </c:pt>
                <c:pt idx="33">
                  <c:v>7.5232036870384678E-3</c:v>
                </c:pt>
                <c:pt idx="34">
                  <c:v>3.0595816485966417E-4</c:v>
                </c:pt>
                <c:pt idx="35">
                  <c:v>1.1246625958692502E-2</c:v>
                </c:pt>
                <c:pt idx="36">
                  <c:v>1.5819284258700229E-3</c:v>
                </c:pt>
                <c:pt idx="37">
                  <c:v>1.4381568160427027E-3</c:v>
                </c:pt>
                <c:pt idx="38">
                  <c:v>3.1169495038781705E-3</c:v>
                </c:pt>
                <c:pt idx="39">
                  <c:v>8.9981766598137957E-3</c:v>
                </c:pt>
                <c:pt idx="40">
                  <c:v>3.6300581317272302E-4</c:v>
                </c:pt>
                <c:pt idx="41">
                  <c:v>2.0835109086679286E-2</c:v>
                </c:pt>
                <c:pt idx="42">
                  <c:v>2.5401468246729869E-2</c:v>
                </c:pt>
                <c:pt idx="43">
                  <c:v>2.5634412389413685E-4</c:v>
                </c:pt>
                <c:pt idx="44">
                  <c:v>1.5348529445495895E-4</c:v>
                </c:pt>
                <c:pt idx="45">
                  <c:v>1.6216556136136432E-4</c:v>
                </c:pt>
                <c:pt idx="46">
                  <c:v>1.3628408247720032E-2</c:v>
                </c:pt>
                <c:pt idx="47">
                  <c:v>6.7770613960826023E-2</c:v>
                </c:pt>
                <c:pt idx="48">
                  <c:v>4.6859412157531993E-4</c:v>
                </c:pt>
                <c:pt idx="49">
                  <c:v>2.2713632178750307E-3</c:v>
                </c:pt>
                <c:pt idx="50">
                  <c:v>5.3136744140291597E-2</c:v>
                </c:pt>
                <c:pt idx="51">
                  <c:v>3.7887612239897069E-2</c:v>
                </c:pt>
                <c:pt idx="52">
                  <c:v>1.6553633394293546E-4</c:v>
                </c:pt>
                <c:pt idx="53">
                  <c:v>9.2519789103387845E-2</c:v>
                </c:pt>
                <c:pt idx="54">
                  <c:v>1.7038571533331673E-4</c:v>
                </c:pt>
                <c:pt idx="55">
                  <c:v>2.1028733268203464E-2</c:v>
                </c:pt>
                <c:pt idx="56">
                  <c:v>2.3996690925880325E-2</c:v>
                </c:pt>
                <c:pt idx="57">
                  <c:v>3.6352355304440019E-4</c:v>
                </c:pt>
                <c:pt idx="58">
                  <c:v>2.5223312587310667E-2</c:v>
                </c:pt>
                <c:pt idx="59">
                  <c:v>6.3706120365759498E-4</c:v>
                </c:pt>
                <c:pt idx="60">
                  <c:v>3.1206010014349302E-4</c:v>
                </c:pt>
                <c:pt idx="61">
                  <c:v>1.5071611642299997E-4</c:v>
                </c:pt>
                <c:pt idx="62">
                  <c:v>2.3639450401022294E-3</c:v>
                </c:pt>
                <c:pt idx="63">
                  <c:v>1.9569629123585516E-3</c:v>
                </c:pt>
                <c:pt idx="64">
                  <c:v>9.8631445384470703E-2</c:v>
                </c:pt>
                <c:pt idx="65">
                  <c:v>9.1892598933242583E-3</c:v>
                </c:pt>
                <c:pt idx="66">
                  <c:v>3.9326723818190593E-4</c:v>
                </c:pt>
                <c:pt idx="67">
                  <c:v>7.0236257041241944E-4</c:v>
                </c:pt>
                <c:pt idx="68">
                  <c:v>1.7276347897430473E-4</c:v>
                </c:pt>
                <c:pt idx="69">
                  <c:v>1.3878716179945452E-2</c:v>
                </c:pt>
                <c:pt idx="70">
                  <c:v>5.396668422644013E-4</c:v>
                </c:pt>
                <c:pt idx="71">
                  <c:v>4.8108683234352611E-4</c:v>
                </c:pt>
                <c:pt idx="72">
                  <c:v>3.6140069614232439E-3</c:v>
                </c:pt>
                <c:pt idx="73">
                  <c:v>1.3142270245366282E-2</c:v>
                </c:pt>
                <c:pt idx="74">
                  <c:v>1.8472702998811874E-4</c:v>
                </c:pt>
                <c:pt idx="75">
                  <c:v>8.636896764476619E-3</c:v>
                </c:pt>
                <c:pt idx="76">
                  <c:v>4.4862267222192095E-4</c:v>
                </c:pt>
                <c:pt idx="77">
                  <c:v>8.0146801118964106E-2</c:v>
                </c:pt>
                <c:pt idx="78">
                  <c:v>2.3358153667516254E-2</c:v>
                </c:pt>
                <c:pt idx="79">
                  <c:v>2.1911441486061506E-4</c:v>
                </c:pt>
                <c:pt idx="80">
                  <c:v>6.5538160125648448E-2</c:v>
                </c:pt>
                <c:pt idx="81">
                  <c:v>9.703741690898892E-3</c:v>
                </c:pt>
                <c:pt idx="82">
                  <c:v>5.6930607787395303E-2</c:v>
                </c:pt>
                <c:pt idx="83">
                  <c:v>9.0194950734305091E-4</c:v>
                </c:pt>
                <c:pt idx="84">
                  <c:v>2.9817387856453541E-4</c:v>
                </c:pt>
                <c:pt idx="85">
                  <c:v>5.1145472365495014E-2</c:v>
                </c:pt>
                <c:pt idx="86">
                  <c:v>1.2958551429724671E-2</c:v>
                </c:pt>
                <c:pt idx="87">
                  <c:v>4.5426844333328574E-2</c:v>
                </c:pt>
                <c:pt idx="88">
                  <c:v>5.240970819765505E-4</c:v>
                </c:pt>
                <c:pt idx="89">
                  <c:v>2.9898890153625879E-3</c:v>
                </c:pt>
                <c:pt idx="90">
                  <c:v>1.6988458287229655E-2</c:v>
                </c:pt>
                <c:pt idx="91">
                  <c:v>3.4702943269970261E-2</c:v>
                </c:pt>
                <c:pt idx="92">
                  <c:v>9.3340143028008634E-4</c:v>
                </c:pt>
                <c:pt idx="93">
                  <c:v>8.5589121183699858E-3</c:v>
                </c:pt>
                <c:pt idx="94">
                  <c:v>4.6268319019712761E-4</c:v>
                </c:pt>
                <c:pt idx="95">
                  <c:v>2.1276882193289994E-3</c:v>
                </c:pt>
                <c:pt idx="96">
                  <c:v>3.061180713422131E-3</c:v>
                </c:pt>
                <c:pt idx="97">
                  <c:v>3.4119595094200762E-4</c:v>
                </c:pt>
                <c:pt idx="98">
                  <c:v>2.5601994944579788E-4</c:v>
                </c:pt>
                <c:pt idx="99">
                  <c:v>3.2055883958815382E-2</c:v>
                </c:pt>
              </c:numCache>
            </c:numRef>
          </c:xVal>
          <c:yVal>
            <c:numRef>
              <c:f>Sheet1!$H$10:$H$109</c:f>
              <c:numCache>
                <c:formatCode>General</c:formatCode>
                <c:ptCount val="100"/>
                <c:pt idx="0">
                  <c:v>388.20251972965673</c:v>
                </c:pt>
                <c:pt idx="1">
                  <c:v>550.35287336619331</c:v>
                </c:pt>
                <c:pt idx="2">
                  <c:v>7847.5766748600781</c:v>
                </c:pt>
                <c:pt idx="3">
                  <c:v>9232.2572014022135</c:v>
                </c:pt>
                <c:pt idx="4">
                  <c:v>10.254125173107491</c:v>
                </c:pt>
                <c:pt idx="5">
                  <c:v>33.883505958756764</c:v>
                </c:pt>
                <c:pt idx="6">
                  <c:v>173.13669669505234</c:v>
                </c:pt>
                <c:pt idx="7">
                  <c:v>5601.6537603060069</c:v>
                </c:pt>
                <c:pt idx="8">
                  <c:v>96.090082508612426</c:v>
                </c:pt>
                <c:pt idx="9">
                  <c:v>3720.5161730596947</c:v>
                </c:pt>
                <c:pt idx="10">
                  <c:v>1556.2368365809766</c:v>
                </c:pt>
                <c:pt idx="11">
                  <c:v>3907.7110022895067</c:v>
                </c:pt>
                <c:pt idx="12">
                  <c:v>58.395446798940576</c:v>
                </c:pt>
                <c:pt idx="13">
                  <c:v>33.567618576496919</c:v>
                </c:pt>
                <c:pt idx="14">
                  <c:v>2176.1674123377743</c:v>
                </c:pt>
                <c:pt idx="15">
                  <c:v>2458.3747605746466</c:v>
                </c:pt>
                <c:pt idx="16">
                  <c:v>48.959274194410824</c:v>
                </c:pt>
                <c:pt idx="17">
                  <c:v>44.097095915110451</c:v>
                </c:pt>
                <c:pt idx="18">
                  <c:v>4257.8898695184425</c:v>
                </c:pt>
                <c:pt idx="19">
                  <c:v>41.501418065256431</c:v>
                </c:pt>
                <c:pt idx="20">
                  <c:v>9742.5365877484001</c:v>
                </c:pt>
                <c:pt idx="21">
                  <c:v>7425.3401372360422</c:v>
                </c:pt>
                <c:pt idx="22">
                  <c:v>210.59735735435561</c:v>
                </c:pt>
                <c:pt idx="23">
                  <c:v>2329.0316245155</c:v>
                </c:pt>
                <c:pt idx="24">
                  <c:v>58.269794565589315</c:v>
                </c:pt>
                <c:pt idx="25">
                  <c:v>120.28042466659805</c:v>
                </c:pt>
                <c:pt idx="26">
                  <c:v>388.53006600537361</c:v>
                </c:pt>
                <c:pt idx="27">
                  <c:v>2134.1007595308706</c:v>
                </c:pt>
                <c:pt idx="28">
                  <c:v>8092.6574888921768</c:v>
                </c:pt>
                <c:pt idx="29">
                  <c:v>110.98986142866966</c:v>
                </c:pt>
                <c:pt idx="30">
                  <c:v>493.45522292900421</c:v>
                </c:pt>
                <c:pt idx="31">
                  <c:v>2960.2635521988304</c:v>
                </c:pt>
                <c:pt idx="32">
                  <c:v>581.97684328301852</c:v>
                </c:pt>
                <c:pt idx="33">
                  <c:v>1292.1718872262491</c:v>
                </c:pt>
                <c:pt idx="34">
                  <c:v>28.691428753123574</c:v>
                </c:pt>
                <c:pt idx="35">
                  <c:v>36.034629436471498</c:v>
                </c:pt>
                <c:pt idx="36">
                  <c:v>2347.8775787736531</c:v>
                </c:pt>
                <c:pt idx="37">
                  <c:v>4860.5342412193013</c:v>
                </c:pt>
                <c:pt idx="38">
                  <c:v>3822.4961623175504</c:v>
                </c:pt>
                <c:pt idx="39">
                  <c:v>289.150207079822</c:v>
                </c:pt>
                <c:pt idx="40">
                  <c:v>133.67694226208343</c:v>
                </c:pt>
                <c:pt idx="41">
                  <c:v>321.09405578480363</c:v>
                </c:pt>
                <c:pt idx="42">
                  <c:v>35.480973256482848</c:v>
                </c:pt>
                <c:pt idx="43">
                  <c:v>20.03532294500943</c:v>
                </c:pt>
                <c:pt idx="44">
                  <c:v>492.09008965575379</c:v>
                </c:pt>
                <c:pt idx="45">
                  <c:v>589.71861133733637</c:v>
                </c:pt>
                <c:pt idx="46">
                  <c:v>13.079420755604175</c:v>
                </c:pt>
                <c:pt idx="47">
                  <c:v>272.62926527219628</c:v>
                </c:pt>
                <c:pt idx="48">
                  <c:v>26.329645752539186</c:v>
                </c:pt>
                <c:pt idx="49">
                  <c:v>717.22846512127535</c:v>
                </c:pt>
                <c:pt idx="50">
                  <c:v>24.357348829323758</c:v>
                </c:pt>
                <c:pt idx="51">
                  <c:v>70.082025676144625</c:v>
                </c:pt>
                <c:pt idx="52">
                  <c:v>118.75823028299678</c:v>
                </c:pt>
                <c:pt idx="53">
                  <c:v>181.57736233476996</c:v>
                </c:pt>
                <c:pt idx="54">
                  <c:v>9610.857440391057</c:v>
                </c:pt>
                <c:pt idx="55">
                  <c:v>142.78605342030457</c:v>
                </c:pt>
                <c:pt idx="56">
                  <c:v>4265.2988436877522</c:v>
                </c:pt>
                <c:pt idx="57">
                  <c:v>7604.3314517565013</c:v>
                </c:pt>
                <c:pt idx="58">
                  <c:v>240.34073307508052</c:v>
                </c:pt>
                <c:pt idx="59">
                  <c:v>19.20309077408271</c:v>
                </c:pt>
                <c:pt idx="60">
                  <c:v>2883.9441667136857</c:v>
                </c:pt>
                <c:pt idx="61">
                  <c:v>33.552536670013168</c:v>
                </c:pt>
                <c:pt idx="62">
                  <c:v>63.426908405937354</c:v>
                </c:pt>
                <c:pt idx="63">
                  <c:v>46.855060248781548</c:v>
                </c:pt>
                <c:pt idx="64">
                  <c:v>153.32168814847475</c:v>
                </c:pt>
                <c:pt idx="65">
                  <c:v>529.36943181666004</c:v>
                </c:pt>
                <c:pt idx="66">
                  <c:v>2529.3442201388862</c:v>
                </c:pt>
                <c:pt idx="67">
                  <c:v>6136.7999112860598</c:v>
                </c:pt>
                <c:pt idx="68">
                  <c:v>541.20175441493086</c:v>
                </c:pt>
                <c:pt idx="69">
                  <c:v>27.076134750505734</c:v>
                </c:pt>
                <c:pt idx="70">
                  <c:v>194.58134227410511</c:v>
                </c:pt>
                <c:pt idx="71">
                  <c:v>121.85449879717314</c:v>
                </c:pt>
                <c:pt idx="72">
                  <c:v>4419.5405879648943</c:v>
                </c:pt>
                <c:pt idx="73">
                  <c:v>1465.4632860996871</c:v>
                </c:pt>
                <c:pt idx="74">
                  <c:v>3171.3838685551755</c:v>
                </c:pt>
                <c:pt idx="75">
                  <c:v>13.726431065856238</c:v>
                </c:pt>
                <c:pt idx="76">
                  <c:v>16.592195518064631</c:v>
                </c:pt>
                <c:pt idx="77">
                  <c:v>1098.5329949697511</c:v>
                </c:pt>
                <c:pt idx="78">
                  <c:v>704.97119713151608</c:v>
                </c:pt>
                <c:pt idx="79">
                  <c:v>13.043182202574542</c:v>
                </c:pt>
                <c:pt idx="80">
                  <c:v>3744.8744729956306</c:v>
                </c:pt>
                <c:pt idx="81">
                  <c:v>19.8158798226657</c:v>
                </c:pt>
                <c:pt idx="82">
                  <c:v>8600.3867116429028</c:v>
                </c:pt>
                <c:pt idx="83">
                  <c:v>14.176012506648179</c:v>
                </c:pt>
                <c:pt idx="84">
                  <c:v>17.412685043327084</c:v>
                </c:pt>
                <c:pt idx="85">
                  <c:v>25.147255131413274</c:v>
                </c:pt>
                <c:pt idx="86">
                  <c:v>63.958834318112977</c:v>
                </c:pt>
                <c:pt idx="87">
                  <c:v>14.456178626277897</c:v>
                </c:pt>
                <c:pt idx="88">
                  <c:v>187.2093322751077</c:v>
                </c:pt>
                <c:pt idx="89">
                  <c:v>501.92882609436288</c:v>
                </c:pt>
                <c:pt idx="90">
                  <c:v>12.139243600349424</c:v>
                </c:pt>
                <c:pt idx="91">
                  <c:v>119.89586865798891</c:v>
                </c:pt>
                <c:pt idx="92">
                  <c:v>6711.1979080273832</c:v>
                </c:pt>
                <c:pt idx="93">
                  <c:v>190.70144986506037</c:v>
                </c:pt>
                <c:pt idx="94">
                  <c:v>48.143956856807833</c:v>
                </c:pt>
                <c:pt idx="95">
                  <c:v>91.307155099775514</c:v>
                </c:pt>
                <c:pt idx="96">
                  <c:v>40.274991085378645</c:v>
                </c:pt>
                <c:pt idx="97">
                  <c:v>2698.3904355034479</c:v>
                </c:pt>
                <c:pt idx="98">
                  <c:v>933.12417963684413</c:v>
                </c:pt>
                <c:pt idx="99">
                  <c:v>203.62840833664291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6-47D5-B8A3-AD871A3A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90896"/>
        <c:axId val="973089912"/>
      </c:scatterChart>
      <c:valAx>
        <c:axId val="973090896"/>
        <c:scaling>
          <c:logBase val="10"/>
          <c:orientation val="minMax"/>
          <c:max val="0.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Mean depth (m)</a:t>
                </a:r>
              </a:p>
            </c:rich>
          </c:tx>
          <c:layout>
            <c:manualLayout>
              <c:xMode val="edge"/>
              <c:yMode val="edge"/>
              <c:x val="0.42428346456692911"/>
              <c:y val="0.93474070480526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89912"/>
        <c:crossesAt val="1.0000000000000004E-6"/>
        <c:crossBetween val="midCat"/>
      </c:valAx>
      <c:valAx>
        <c:axId val="973089912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Reynolds Number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9082011667972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90896"/>
        <c:crossesAt val="1.0000000000000004E-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Modified functions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50481189851271E-2"/>
          <c:y val="0.15054284758240988"/>
          <c:w val="0.90977996500437452"/>
          <c:h val="0.775593063900084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751399825021871"/>
                  <c:y val="-6.21285710313608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Sheet1!$Q$10:$Q$109</c:f>
              <c:numCache>
                <c:formatCode>0.00E+00</c:formatCode>
                <c:ptCount val="100"/>
                <c:pt idx="0">
                  <c:v>0.57009000852395109</c:v>
                </c:pt>
                <c:pt idx="1">
                  <c:v>10.749350624527661</c:v>
                </c:pt>
                <c:pt idx="2">
                  <c:v>9.5288228424548482E-2</c:v>
                </c:pt>
                <c:pt idx="3">
                  <c:v>0.71985557479422102</c:v>
                </c:pt>
                <c:pt idx="4">
                  <c:v>1.6156187595414238</c:v>
                </c:pt>
                <c:pt idx="5">
                  <c:v>1.2158901411734011</c:v>
                </c:pt>
                <c:pt idx="6">
                  <c:v>1.0524782657782927</c:v>
                </c:pt>
                <c:pt idx="7">
                  <c:v>1.3267142603588999</c:v>
                </c:pt>
                <c:pt idx="8">
                  <c:v>0.75246622292340637</c:v>
                </c:pt>
                <c:pt idx="9">
                  <c:v>3.5495800902443917</c:v>
                </c:pt>
                <c:pt idx="10">
                  <c:v>0.17633902261100048</c:v>
                </c:pt>
                <c:pt idx="11">
                  <c:v>0.11116772039583618</c:v>
                </c:pt>
                <c:pt idx="12">
                  <c:v>0.32468859357260399</c:v>
                </c:pt>
                <c:pt idx="13">
                  <c:v>4.8545028454911137</c:v>
                </c:pt>
                <c:pt idx="14">
                  <c:v>1.8926173020031096</c:v>
                </c:pt>
                <c:pt idx="15">
                  <c:v>0.92005956860484972</c:v>
                </c:pt>
                <c:pt idx="16">
                  <c:v>5.2457866087706613</c:v>
                </c:pt>
                <c:pt idx="17">
                  <c:v>11.950892836765481</c:v>
                </c:pt>
                <c:pt idx="18">
                  <c:v>0.17210574489424663</c:v>
                </c:pt>
                <c:pt idx="19">
                  <c:v>100.81047068299304</c:v>
                </c:pt>
                <c:pt idx="20">
                  <c:v>0.3194873682703811</c:v>
                </c:pt>
                <c:pt idx="21">
                  <c:v>1.0072073695194792</c:v>
                </c:pt>
                <c:pt idx="22">
                  <c:v>0.49244178092414476</c:v>
                </c:pt>
                <c:pt idx="23">
                  <c:v>0.15935248822506776</c:v>
                </c:pt>
                <c:pt idx="24">
                  <c:v>2.2962352877915957</c:v>
                </c:pt>
                <c:pt idx="25">
                  <c:v>1.1873127484995247</c:v>
                </c:pt>
                <c:pt idx="26">
                  <c:v>0.17019101567877606</c:v>
                </c:pt>
                <c:pt idx="27">
                  <c:v>1.2989419257081973</c:v>
                </c:pt>
                <c:pt idx="28">
                  <c:v>4.0188940844182124</c:v>
                </c:pt>
                <c:pt idx="29">
                  <c:v>6.9991221168875537</c:v>
                </c:pt>
                <c:pt idx="30">
                  <c:v>10.181015733806897</c:v>
                </c:pt>
                <c:pt idx="31">
                  <c:v>9.1622732064410337E-2</c:v>
                </c:pt>
                <c:pt idx="32">
                  <c:v>0.68537825883829917</c:v>
                </c:pt>
                <c:pt idx="33">
                  <c:v>1.9778627708311967</c:v>
                </c:pt>
                <c:pt idx="34">
                  <c:v>1.3510911664558809</c:v>
                </c:pt>
                <c:pt idx="35">
                  <c:v>21.362136755695893</c:v>
                </c:pt>
                <c:pt idx="36">
                  <c:v>0.15810918554582901</c:v>
                </c:pt>
                <c:pt idx="37">
                  <c:v>0.69187524195524075</c:v>
                </c:pt>
                <c:pt idx="38">
                  <c:v>1.6854979269791435</c:v>
                </c:pt>
                <c:pt idx="39">
                  <c:v>0.86078220906245839</c:v>
                </c:pt>
                <c:pt idx="40">
                  <c:v>0.55446011491485636</c:v>
                </c:pt>
                <c:pt idx="41">
                  <c:v>3.2213867324044188</c:v>
                </c:pt>
                <c:pt idx="42">
                  <c:v>10.161590542275402</c:v>
                </c:pt>
                <c:pt idx="43">
                  <c:v>3.6602001178478725</c:v>
                </c:pt>
                <c:pt idx="44">
                  <c:v>0.11276087110884933</c:v>
                </c:pt>
                <c:pt idx="45">
                  <c:v>0.1136055158512938</c:v>
                </c:pt>
                <c:pt idx="46">
                  <c:v>72.114690805214778</c:v>
                </c:pt>
                <c:pt idx="47">
                  <c:v>19.320239344354615</c:v>
                </c:pt>
                <c:pt idx="48">
                  <c:v>2.122990054285216</c:v>
                </c:pt>
                <c:pt idx="49">
                  <c:v>0.23211681154251038</c:v>
                </c:pt>
                <c:pt idx="50">
                  <c:v>38.977390428241854</c:v>
                </c:pt>
                <c:pt idx="51">
                  <c:v>22.819595707705695</c:v>
                </c:pt>
                <c:pt idx="52">
                  <c:v>0.26179664297584432</c:v>
                </c:pt>
                <c:pt idx="53">
                  <c:v>25.935500267702913</c:v>
                </c:pt>
                <c:pt idx="54">
                  <c:v>8.0559438122067006E-2</c:v>
                </c:pt>
                <c:pt idx="55">
                  <c:v>7.8231992517287567</c:v>
                </c:pt>
                <c:pt idx="56">
                  <c:v>1.4312507384539157</c:v>
                </c:pt>
                <c:pt idx="57">
                  <c:v>0.30808978618395499</c:v>
                </c:pt>
                <c:pt idx="58">
                  <c:v>22.030849337512802</c:v>
                </c:pt>
                <c:pt idx="59">
                  <c:v>5.3709099569581387</c:v>
                </c:pt>
                <c:pt idx="60">
                  <c:v>0.15809982038621553</c:v>
                </c:pt>
                <c:pt idx="61">
                  <c:v>0.7421995099165829</c:v>
                </c:pt>
                <c:pt idx="62">
                  <c:v>4.5466459098177197</c:v>
                </c:pt>
                <c:pt idx="63">
                  <c:v>2.4375501396999399</c:v>
                </c:pt>
                <c:pt idx="64">
                  <c:v>13.959658142962066</c:v>
                </c:pt>
                <c:pt idx="65">
                  <c:v>0.66914072108951439</c:v>
                </c:pt>
                <c:pt idx="66">
                  <c:v>0.13015100200989738</c:v>
                </c:pt>
                <c:pt idx="67">
                  <c:v>9.6627719533234485E-2</c:v>
                </c:pt>
                <c:pt idx="68">
                  <c:v>0.10259788574983078</c:v>
                </c:pt>
                <c:pt idx="69">
                  <c:v>13.62428517622204</c:v>
                </c:pt>
                <c:pt idx="70">
                  <c:v>1.9627236718577579</c:v>
                </c:pt>
                <c:pt idx="71">
                  <c:v>0.77900017093552865</c:v>
                </c:pt>
                <c:pt idx="72">
                  <c:v>0.3766565692313204</c:v>
                </c:pt>
                <c:pt idx="73">
                  <c:v>1.3832075051148194</c:v>
                </c:pt>
                <c:pt idx="74">
                  <c:v>7.2306816992667847E-2</c:v>
                </c:pt>
                <c:pt idx="75">
                  <c:v>11.896580815599197</c:v>
                </c:pt>
                <c:pt idx="76">
                  <c:v>1.741853001426084</c:v>
                </c:pt>
                <c:pt idx="77">
                  <c:v>6.015354406000224</c:v>
                </c:pt>
                <c:pt idx="78">
                  <c:v>0.62655071320163025</c:v>
                </c:pt>
                <c:pt idx="79">
                  <c:v>0.91275657401293309</c:v>
                </c:pt>
                <c:pt idx="80">
                  <c:v>2.298271764699237</c:v>
                </c:pt>
                <c:pt idx="81">
                  <c:v>16.456113478013844</c:v>
                </c:pt>
                <c:pt idx="82">
                  <c:v>4.7675677075585607</c:v>
                </c:pt>
                <c:pt idx="83">
                  <c:v>2.5281420757104276</c:v>
                </c:pt>
                <c:pt idx="84">
                  <c:v>0.46241024120837382</c:v>
                </c:pt>
                <c:pt idx="85">
                  <c:v>6.5516677488487272</c:v>
                </c:pt>
                <c:pt idx="86">
                  <c:v>2.5376797998942924</c:v>
                </c:pt>
                <c:pt idx="87">
                  <c:v>47.734228808703385</c:v>
                </c:pt>
                <c:pt idx="88">
                  <c:v>0.22765968429741737</c:v>
                </c:pt>
                <c:pt idx="89">
                  <c:v>5.3021404846838118</c:v>
                </c:pt>
                <c:pt idx="90">
                  <c:v>15.310693721758664</c:v>
                </c:pt>
                <c:pt idx="91">
                  <c:v>10.978309336907747</c:v>
                </c:pt>
                <c:pt idx="92">
                  <c:v>8.8274307070982175E-2</c:v>
                </c:pt>
                <c:pt idx="93">
                  <c:v>12.004072274188479</c:v>
                </c:pt>
                <c:pt idx="94">
                  <c:v>0.8110335038538552</c:v>
                </c:pt>
                <c:pt idx="95">
                  <c:v>2.1681491553837677</c:v>
                </c:pt>
                <c:pt idx="96">
                  <c:v>4.6050170719595718</c:v>
                </c:pt>
                <c:pt idx="97">
                  <c:v>0.27292928623466089</c:v>
                </c:pt>
                <c:pt idx="98">
                  <c:v>0.19048380611291613</c:v>
                </c:pt>
                <c:pt idx="99">
                  <c:v>5.7633387858831471</c:v>
                </c:pt>
              </c:numCache>
            </c:numRef>
          </c:xVal>
          <c:yVal>
            <c:numRef>
              <c:f>Sheet1!$R$10:$R$109</c:f>
              <c:numCache>
                <c:formatCode>0.00E+00</c:formatCode>
                <c:ptCount val="100"/>
                <c:pt idx="0">
                  <c:v>0.54065616227788338</c:v>
                </c:pt>
                <c:pt idx="1">
                  <c:v>0.51398564360587484</c:v>
                </c:pt>
                <c:pt idx="2">
                  <c:v>0.38884959014096743</c:v>
                </c:pt>
                <c:pt idx="3">
                  <c:v>0.38393972128320336</c:v>
                </c:pt>
                <c:pt idx="4">
                  <c:v>1.4779048085692916</c:v>
                </c:pt>
                <c:pt idx="5">
                  <c:v>0.92013843091892822</c:v>
                </c:pt>
                <c:pt idx="6">
                  <c:v>0.61943545796476707</c:v>
                </c:pt>
                <c:pt idx="7">
                  <c:v>0.39973692630565438</c:v>
                </c:pt>
                <c:pt idx="8">
                  <c:v>0.69862354801624893</c:v>
                </c:pt>
                <c:pt idx="9">
                  <c:v>0.41438338529771612</c:v>
                </c:pt>
                <c:pt idx="10">
                  <c:v>0.45215799491192521</c:v>
                </c:pt>
                <c:pt idx="11">
                  <c:v>0.41253540328131638</c:v>
                </c:pt>
                <c:pt idx="12">
                  <c:v>0.78762720037383771</c:v>
                </c:pt>
                <c:pt idx="13">
                  <c:v>0.92284762321000047</c:v>
                </c:pt>
                <c:pt idx="14">
                  <c:v>0.43641684428049066</c:v>
                </c:pt>
                <c:pt idx="15">
                  <c:v>0.4310901232847541</c:v>
                </c:pt>
                <c:pt idx="16">
                  <c:v>0.82573454451960937</c:v>
                </c:pt>
                <c:pt idx="17">
                  <c:v>0.85035745106591487</c:v>
                </c:pt>
                <c:pt idx="18">
                  <c:v>0.40936640763142479</c:v>
                </c:pt>
                <c:pt idx="19">
                  <c:v>0.86539355779443916</c:v>
                </c:pt>
                <c:pt idx="20">
                  <c:v>0.3823593042315474</c:v>
                </c:pt>
                <c:pt idx="21">
                  <c:v>0.39056895076278558</c:v>
                </c:pt>
                <c:pt idx="22">
                  <c:v>0.59768261517128407</c:v>
                </c:pt>
                <c:pt idx="23">
                  <c:v>0.43342657416882224</c:v>
                </c:pt>
                <c:pt idx="24">
                  <c:v>0.78806922878938179</c:v>
                </c:pt>
                <c:pt idx="25">
                  <c:v>0.66565833774486516</c:v>
                </c:pt>
                <c:pt idx="26">
                  <c:v>0.54058717252728539</c:v>
                </c:pt>
                <c:pt idx="27">
                  <c:v>0.43728834019803942</c:v>
                </c:pt>
                <c:pt idx="28">
                  <c:v>0.38790434785652855</c:v>
                </c:pt>
                <c:pt idx="29">
                  <c:v>0.67702640631611821</c:v>
                </c:pt>
                <c:pt idx="30">
                  <c:v>0.52193710898274137</c:v>
                </c:pt>
                <c:pt idx="31">
                  <c:v>0.42334494158436797</c:v>
                </c:pt>
                <c:pt idx="32">
                  <c:v>0.5100411456917332</c:v>
                </c:pt>
                <c:pt idx="33">
                  <c:v>0.46165081548067832</c:v>
                </c:pt>
                <c:pt idx="34">
                  <c:v>0.97090556028093356</c:v>
                </c:pt>
                <c:pt idx="35">
                  <c:v>0.90274885601865718</c:v>
                </c:pt>
                <c:pt idx="36">
                  <c:v>0.4330757217925536</c:v>
                </c:pt>
                <c:pt idx="37">
                  <c:v>0.40462705157009216</c:v>
                </c:pt>
                <c:pt idx="38">
                  <c:v>0.41336218117778079</c:v>
                </c:pt>
                <c:pt idx="39">
                  <c:v>0.56627532975477834</c:v>
                </c:pt>
                <c:pt idx="40">
                  <c:v>0.65140429231617414</c:v>
                </c:pt>
                <c:pt idx="41">
                  <c:v>0.55680106972163779</c:v>
                </c:pt>
                <c:pt idx="42">
                  <c:v>0.90705680482486906</c:v>
                </c:pt>
                <c:pt idx="43">
                  <c:v>1.1032638058296937</c:v>
                </c:pt>
                <c:pt idx="44">
                  <c:v>0.52214335004496326</c:v>
                </c:pt>
                <c:pt idx="45">
                  <c:v>0.50912030371993988</c:v>
                </c:pt>
                <c:pt idx="46">
                  <c:v>1.3165975065245801</c:v>
                </c:pt>
                <c:pt idx="47">
                  <c:v>0.57178204532805488</c:v>
                </c:pt>
                <c:pt idx="48">
                  <c:v>0.99950607873785224</c:v>
                </c:pt>
                <c:pt idx="49">
                  <c:v>0.49599841717790294</c:v>
                </c:pt>
                <c:pt idx="50">
                  <c:v>1.0269855493767177</c:v>
                </c:pt>
                <c:pt idx="51">
                  <c:v>0.75212287762980112</c:v>
                </c:pt>
                <c:pt idx="52">
                  <c:v>0.66742879579061043</c:v>
                </c:pt>
                <c:pt idx="53">
                  <c:v>0.61396728970026548</c:v>
                </c:pt>
                <c:pt idx="54">
                  <c:v>0.38275700202474611</c:v>
                </c:pt>
                <c:pt idx="55">
                  <c:v>0.6428750466707247</c:v>
                </c:pt>
                <c:pt idx="56">
                  <c:v>0.40930300865082642</c:v>
                </c:pt>
                <c:pt idx="57">
                  <c:v>0.38982536871582879</c:v>
                </c:pt>
                <c:pt idx="58">
                  <c:v>0.58406163830655089</c:v>
                </c:pt>
                <c:pt idx="59">
                  <c:v>1.1213734495941876</c:v>
                </c:pt>
                <c:pt idx="60">
                  <c:v>0.42440794070400584</c:v>
                </c:pt>
                <c:pt idx="61">
                  <c:v>0.92297803679452273</c:v>
                </c:pt>
                <c:pt idx="62">
                  <c:v>0.77107950010583359</c:v>
                </c:pt>
                <c:pt idx="63">
                  <c:v>0.83588250553806098</c:v>
                </c:pt>
                <c:pt idx="64">
                  <c:v>0.63396519027874787</c:v>
                </c:pt>
                <c:pt idx="65">
                  <c:v>0.5167799743007756</c:v>
                </c:pt>
                <c:pt idx="66">
                  <c:v>0.42987524752834877</c:v>
                </c:pt>
                <c:pt idx="67">
                  <c:v>0.39669214439001216</c:v>
                </c:pt>
                <c:pt idx="68">
                  <c:v>0.51518586302808278</c:v>
                </c:pt>
                <c:pt idx="69">
                  <c:v>0.99000703836333703</c:v>
                </c:pt>
                <c:pt idx="70">
                  <c:v>0.60623292243497817</c:v>
                </c:pt>
                <c:pt idx="71">
                  <c:v>0.66386259044264606</c:v>
                </c:pt>
                <c:pt idx="72">
                  <c:v>0.40801440061327182</c:v>
                </c:pt>
                <c:pt idx="73">
                  <c:v>0.45516288555430823</c:v>
                </c:pt>
                <c:pt idx="74">
                  <c:v>0.42058052873454149</c:v>
                </c:pt>
                <c:pt idx="75">
                  <c:v>1.2885011650598832</c:v>
                </c:pt>
                <c:pt idx="76">
                  <c:v>1.1885655871278404</c:v>
                </c:pt>
                <c:pt idx="77">
                  <c:v>0.47043429831171524</c:v>
                </c:pt>
                <c:pt idx="78">
                  <c:v>0.49711622573736547</c:v>
                </c:pt>
                <c:pt idx="79">
                  <c:v>1.3182477142733919</c:v>
                </c:pt>
                <c:pt idx="80">
                  <c:v>0.4141362153915088</c:v>
                </c:pt>
                <c:pt idx="81">
                  <c:v>1.1079081654652583</c:v>
                </c:pt>
                <c:pt idx="82">
                  <c:v>0.38605628860424041</c:v>
                </c:pt>
                <c:pt idx="83">
                  <c:v>1.2703811040977289</c:v>
                </c:pt>
                <c:pt idx="84">
                  <c:v>1.1655069430160114</c:v>
                </c:pt>
                <c:pt idx="85">
                  <c:v>1.015535156582468</c:v>
                </c:pt>
                <c:pt idx="86">
                  <c:v>0.76945106230873106</c:v>
                </c:pt>
                <c:pt idx="87">
                  <c:v>1.2596159509466975</c:v>
                </c:pt>
                <c:pt idx="88">
                  <c:v>0.61052133578620227</c:v>
                </c:pt>
                <c:pt idx="89">
                  <c:v>0.5206744099923607</c:v>
                </c:pt>
                <c:pt idx="90">
                  <c:v>1.3623816818793297</c:v>
                </c:pt>
                <c:pt idx="91">
                  <c:v>0.66610242286109755</c:v>
                </c:pt>
                <c:pt idx="92">
                  <c:v>0.39377864204080765</c:v>
                </c:pt>
                <c:pt idx="93">
                  <c:v>0.60845977714346311</c:v>
                </c:pt>
                <c:pt idx="94">
                  <c:v>0.82958154745579482</c:v>
                </c:pt>
                <c:pt idx="95">
                  <c:v>0.70667168903099575</c:v>
                </c:pt>
                <c:pt idx="96">
                  <c:v>0.87304476837135347</c:v>
                </c:pt>
                <c:pt idx="97">
                  <c:v>0.42715226153531688</c:v>
                </c:pt>
                <c:pt idx="98">
                  <c:v>0.47976891616593276</c:v>
                </c:pt>
                <c:pt idx="99">
                  <c:v>0.6012828008261385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9C-4E77-A22E-37E6D58BD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594096"/>
        <c:axId val="838596392"/>
      </c:scatterChart>
      <c:valAx>
        <c:axId val="838594096"/>
        <c:scaling>
          <c:logBase val="2"/>
          <c:orientation val="minMax"/>
          <c:max val="8"/>
          <c:min val="5.000000000000001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f/(s^.477/F^1.106)^(2/1.4)</a:t>
                </a:r>
              </a:p>
            </c:rich>
          </c:tx>
          <c:layout>
            <c:manualLayout>
              <c:xMode val="edge"/>
              <c:yMode val="edge"/>
              <c:x val="0.39588757655293089"/>
              <c:y val="0.86116678273280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96392"/>
        <c:crossesAt val="0.2"/>
        <c:crossBetween val="midCat"/>
        <c:majorUnit val="2"/>
      </c:valAx>
      <c:valAx>
        <c:axId val="838596392"/>
        <c:scaling>
          <c:logBase val="2"/>
          <c:orientation val="minMax"/>
          <c:max val="1.6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8[(1+d).(2+d)/2.4652^(1-d)]^2/(1+d)</a:t>
                </a:r>
              </a:p>
            </c:rich>
          </c:tx>
          <c:layout>
            <c:manualLayout>
              <c:xMode val="edge"/>
              <c:yMode val="edge"/>
              <c:x val="7.2222222222222215E-2"/>
              <c:y val="0.10832406775024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94096"/>
        <c:crossesAt val="5.000000000000001E-2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15</xdr:row>
      <xdr:rowOff>114300</xdr:rowOff>
    </xdr:from>
    <xdr:to>
      <xdr:col>14</xdr:col>
      <xdr:colOff>428625</xdr:colOff>
      <xdr:row>38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7618CA-E374-47C0-A723-F4983BD05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666750</xdr:colOff>
      <xdr:row>15</xdr:row>
      <xdr:rowOff>104775</xdr:rowOff>
    </xdr:from>
    <xdr:to>
      <xdr:col>7</xdr:col>
      <xdr:colOff>523875</xdr:colOff>
      <xdr:row>36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6A9112-B362-4F8F-929F-BCAE30EE9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0</xdr:row>
      <xdr:rowOff>147636</xdr:rowOff>
    </xdr:from>
    <xdr:to>
      <xdr:col>11</xdr:col>
      <xdr:colOff>638175</xdr:colOff>
      <xdr:row>14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3EEA11-23A2-4E57-A9B2-BCD956CC0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3F40-1C49-4D5D-9993-57C86C02BE96}">
  <sheetPr codeName="Sheet1"/>
  <dimension ref="A1:S214"/>
  <sheetViews>
    <sheetView tabSelected="1" topLeftCell="B1" workbookViewId="0">
      <selection activeCell="N13" sqref="N13"/>
    </sheetView>
  </sheetViews>
  <sheetFormatPr defaultRowHeight="15" x14ac:dyDescent="0.25"/>
  <cols>
    <col min="1" max="1" width="24.140625" customWidth="1"/>
    <col min="2" max="2" width="15.42578125" customWidth="1"/>
    <col min="3" max="3" width="13.140625" customWidth="1"/>
    <col min="5" max="5" width="12.42578125" customWidth="1"/>
    <col min="7" max="9" width="11.42578125" customWidth="1"/>
    <col min="10" max="10" width="13" customWidth="1"/>
    <col min="11" max="11" width="11.42578125" customWidth="1"/>
    <col min="12" max="12" width="11.140625" customWidth="1"/>
    <col min="15" max="15" width="12" bestFit="1" customWidth="1"/>
    <col min="16" max="16" width="24" customWidth="1"/>
    <col min="17" max="17" width="8.85546875" style="1"/>
  </cols>
  <sheetData>
    <row r="1" spans="1:19" x14ac:dyDescent="0.25">
      <c r="A1" t="s">
        <v>33</v>
      </c>
      <c r="B1" s="8" t="s">
        <v>0</v>
      </c>
      <c r="C1">
        <v>9.81</v>
      </c>
      <c r="D1" t="s">
        <v>7</v>
      </c>
      <c r="G1" t="s">
        <v>54</v>
      </c>
      <c r="N1" t="s">
        <v>26</v>
      </c>
      <c r="O1" s="1">
        <f ca="1">MAX(O10:O109)</f>
        <v>1.4779048085692916</v>
      </c>
      <c r="P1" s="1">
        <f ca="1">MAX(P10:P109)</f>
        <v>176074.94108639038</v>
      </c>
    </row>
    <row r="2" spans="1:19" x14ac:dyDescent="0.25">
      <c r="A2" t="s">
        <v>32</v>
      </c>
      <c r="B2" s="8" t="s">
        <v>1</v>
      </c>
      <c r="C2" s="1">
        <v>1.7999999999999999E-6</v>
      </c>
      <c r="D2" t="s">
        <v>31</v>
      </c>
      <c r="G2" s="5" t="s">
        <v>15</v>
      </c>
      <c r="N2" t="s">
        <v>27</v>
      </c>
      <c r="O2" s="1">
        <f ca="1">MIN(O10:O109)</f>
        <v>0.3823593042315474</v>
      </c>
      <c r="P2" s="1">
        <f ca="1">MIN(P10:P109)</f>
        <v>4.8451469392576354E-8</v>
      </c>
    </row>
    <row r="3" spans="1:19" x14ac:dyDescent="0.25">
      <c r="B3" s="8"/>
      <c r="C3" s="1"/>
      <c r="G3" s="6" t="s">
        <v>55</v>
      </c>
      <c r="O3" s="1"/>
      <c r="P3" s="1"/>
    </row>
    <row r="4" spans="1:19" s="14" customFormat="1" x14ac:dyDescent="0.25">
      <c r="A4" s="14" t="s">
        <v>40</v>
      </c>
      <c r="B4" s="15">
        <f ca="1">MIN(B10:B109)</f>
        <v>1.0641540207422077E-3</v>
      </c>
      <c r="C4" s="17">
        <f t="shared" ref="C4:P4" ca="1" si="0">MIN(C10:C109)</f>
        <v>9.5533476791427022E-4</v>
      </c>
      <c r="D4" s="17">
        <f t="shared" ca="1" si="0"/>
        <v>1.0324095628680043E-4</v>
      </c>
      <c r="E4" s="17">
        <f t="shared" ca="1" si="0"/>
        <v>1.0472678985952528</v>
      </c>
      <c r="F4" s="17">
        <f t="shared" ca="1" si="0"/>
        <v>3.985289499535339E-4</v>
      </c>
      <c r="G4" s="17">
        <f t="shared" ca="1" si="0"/>
        <v>9.1130890374452623E-5</v>
      </c>
      <c r="H4" s="17">
        <f t="shared" ca="1" si="0"/>
        <v>10.254125173107491</v>
      </c>
      <c r="I4" s="17">
        <f t="shared" ca="1" si="0"/>
        <v>1.0703650986468127E-3</v>
      </c>
      <c r="J4" s="17">
        <f t="shared" ca="1" si="0"/>
        <v>2.6473325427854483E-8</v>
      </c>
      <c r="K4" s="17">
        <f t="shared" ca="1" si="0"/>
        <v>0.16332295947940334</v>
      </c>
      <c r="L4" s="17">
        <f t="shared" ca="1" si="0"/>
        <v>1</v>
      </c>
      <c r="M4" s="17">
        <f t="shared" ca="1" si="0"/>
        <v>3.8183975426621677E-2</v>
      </c>
      <c r="N4" s="17">
        <f t="shared" ca="1" si="0"/>
        <v>5.1839681576589718E-4</v>
      </c>
      <c r="O4" s="17">
        <f t="shared" ca="1" si="0"/>
        <v>0.3823593042315474</v>
      </c>
      <c r="P4" s="17">
        <f t="shared" ca="1" si="0"/>
        <v>4.8451469392576354E-8</v>
      </c>
      <c r="Q4" s="17">
        <f t="shared" ref="Q4:R4" ca="1" si="1">MIN(Q10:Q109)</f>
        <v>7.2306816992667847E-2</v>
      </c>
      <c r="R4" s="17">
        <f t="shared" ca="1" si="1"/>
        <v>0.3823593042315474</v>
      </c>
      <c r="S4" s="16" t="s">
        <v>56</v>
      </c>
    </row>
    <row r="5" spans="1:19" s="14" customFormat="1" x14ac:dyDescent="0.25">
      <c r="A5" s="14" t="s">
        <v>41</v>
      </c>
      <c r="B5" s="15">
        <f ca="1">MAX(B10:B109)</f>
        <v>0.95011138566710562</v>
      </c>
      <c r="C5" s="17">
        <f t="shared" ref="C5:P5" ca="1" si="2">MAX(C10:C109)</f>
        <v>122.76819663355589</v>
      </c>
      <c r="D5" s="17">
        <f t="shared" ca="1" si="2"/>
        <v>9.8631445384470703E-2</v>
      </c>
      <c r="E5" s="17">
        <f t="shared" ca="1" si="2"/>
        <v>98.643043678986032</v>
      </c>
      <c r="F5" s="17">
        <f t="shared" ca="1" si="2"/>
        <v>6.7762349804622106</v>
      </c>
      <c r="G5" s="17">
        <f t="shared" ca="1" si="2"/>
        <v>7.8294719158075718E-2</v>
      </c>
      <c r="H5" s="17">
        <f t="shared" ca="1" si="2"/>
        <v>9742.5365877484001</v>
      </c>
      <c r="I5" s="17">
        <f t="shared" ca="1" si="2"/>
        <v>2919.3445965139808</v>
      </c>
      <c r="J5" s="17">
        <f t="shared" ca="1" si="2"/>
        <v>2612760.6991145872</v>
      </c>
      <c r="K5" s="17">
        <f t="shared" ca="1" si="2"/>
        <v>0.6444184544708067</v>
      </c>
      <c r="L5" s="17">
        <f t="shared" ca="1" si="2"/>
        <v>1</v>
      </c>
      <c r="M5" s="17">
        <f t="shared" ca="1" si="2"/>
        <v>0.97588456086019137</v>
      </c>
      <c r="N5" s="17">
        <f t="shared" ca="1" si="2"/>
        <v>6801.5142146720982</v>
      </c>
      <c r="O5" s="17">
        <f t="shared" ca="1" si="2"/>
        <v>1.4779048085692916</v>
      </c>
      <c r="P5" s="17">
        <f t="shared" ca="1" si="2"/>
        <v>176074.94108639038</v>
      </c>
      <c r="Q5" s="17">
        <f t="shared" ref="Q5:R5" ca="1" si="3">MAX(Q10:Q109)</f>
        <v>100.81047068299304</v>
      </c>
      <c r="R5" s="17">
        <f t="shared" ca="1" si="3"/>
        <v>1.4779048085692916</v>
      </c>
      <c r="S5" s="16" t="s">
        <v>57</v>
      </c>
    </row>
    <row r="6" spans="1:19" s="2" customFormat="1" ht="60" x14ac:dyDescent="0.25">
      <c r="B6" s="2" t="s">
        <v>11</v>
      </c>
      <c r="C6" s="2" t="s">
        <v>8</v>
      </c>
      <c r="D6" s="2" t="s">
        <v>9</v>
      </c>
      <c r="E6" s="2" t="s">
        <v>21</v>
      </c>
      <c r="F6" s="2" t="s">
        <v>17</v>
      </c>
      <c r="G6" s="2" t="s">
        <v>10</v>
      </c>
      <c r="H6" s="2" t="s">
        <v>34</v>
      </c>
      <c r="I6" s="2" t="s">
        <v>42</v>
      </c>
      <c r="J6" s="2" t="s">
        <v>43</v>
      </c>
      <c r="O6" s="3"/>
      <c r="P6" s="3"/>
    </row>
    <row r="7" spans="1:19" x14ac:dyDescent="0.25">
      <c r="A7" t="s">
        <v>52</v>
      </c>
      <c r="B7" s="9">
        <v>1E-3</v>
      </c>
      <c r="C7" s="7" t="s">
        <v>35</v>
      </c>
      <c r="D7" s="4">
        <v>1E-4</v>
      </c>
      <c r="E7" s="4">
        <v>1</v>
      </c>
      <c r="F7" s="7" t="s">
        <v>38</v>
      </c>
      <c r="G7" s="7" t="s">
        <v>36</v>
      </c>
      <c r="H7" s="4">
        <v>10</v>
      </c>
      <c r="I7" s="7" t="s">
        <v>35</v>
      </c>
      <c r="J7" s="7" t="s">
        <v>35</v>
      </c>
      <c r="K7" s="7" t="s">
        <v>35</v>
      </c>
      <c r="L7" t="s">
        <v>39</v>
      </c>
      <c r="O7" s="1"/>
      <c r="P7" s="19" t="s">
        <v>28</v>
      </c>
      <c r="Q7" s="1" t="s">
        <v>60</v>
      </c>
      <c r="R7" t="s">
        <v>61</v>
      </c>
    </row>
    <row r="8" spans="1:19" ht="17.25" x14ac:dyDescent="0.25">
      <c r="A8" t="s">
        <v>53</v>
      </c>
      <c r="B8" s="9">
        <v>1</v>
      </c>
      <c r="C8" s="7" t="s">
        <v>30</v>
      </c>
      <c r="D8" s="4">
        <v>0.1</v>
      </c>
      <c r="E8" s="4">
        <v>100</v>
      </c>
      <c r="F8" s="7" t="s">
        <v>37</v>
      </c>
      <c r="G8" s="7" t="str">
        <f>"hw/(2h+w)"</f>
        <v>hw/(2h+w)</v>
      </c>
      <c r="H8" s="4">
        <v>10000</v>
      </c>
      <c r="I8" s="7" t="s">
        <v>45</v>
      </c>
      <c r="J8" s="18" t="s">
        <v>46</v>
      </c>
      <c r="K8" s="18" t="s">
        <v>44</v>
      </c>
      <c r="L8" s="4">
        <v>0</v>
      </c>
      <c r="M8" s="4">
        <v>0.47699999999999998</v>
      </c>
      <c r="N8" s="4">
        <v>1.1060000000000001</v>
      </c>
      <c r="O8" s="1"/>
      <c r="P8" s="19" t="s">
        <v>58</v>
      </c>
      <c r="Q8" s="1" t="s">
        <v>59</v>
      </c>
      <c r="R8" t="s">
        <v>62</v>
      </c>
    </row>
    <row r="9" spans="1:19" s="11" customFormat="1" x14ac:dyDescent="0.25">
      <c r="B9" s="12" t="s">
        <v>2</v>
      </c>
      <c r="C9" s="11" t="s">
        <v>3</v>
      </c>
      <c r="D9" s="11" t="s">
        <v>4</v>
      </c>
      <c r="E9" s="11" t="s">
        <v>22</v>
      </c>
      <c r="F9" s="11" t="s">
        <v>18</v>
      </c>
      <c r="G9" s="11" t="s">
        <v>6</v>
      </c>
      <c r="H9" s="11" t="s">
        <v>19</v>
      </c>
      <c r="I9" s="11" t="s">
        <v>20</v>
      </c>
      <c r="J9" s="11" t="s">
        <v>5</v>
      </c>
      <c r="K9" s="11" t="s">
        <v>24</v>
      </c>
      <c r="L9" s="11" t="s">
        <v>12</v>
      </c>
      <c r="M9" s="11" t="s">
        <v>13</v>
      </c>
      <c r="N9" s="11" t="s">
        <v>14</v>
      </c>
      <c r="O9" s="13" t="s">
        <v>23</v>
      </c>
      <c r="P9" s="13" t="s">
        <v>25</v>
      </c>
      <c r="Q9" s="13"/>
    </row>
    <row r="10" spans="1:19" x14ac:dyDescent="0.25">
      <c r="B10" s="10">
        <f ca="1">B$7*10^(RAND()*LOG10(B$8/B$7))</f>
        <v>0.16280797282907761</v>
      </c>
      <c r="C10" s="1">
        <f ca="1">$C$2*H10/G10</f>
        <v>4.0005053863431614</v>
      </c>
      <c r="D10">
        <f t="shared" ref="D10:E25" ca="1" si="4">D$7*10^(RAND()*LOG10(D$8/D$7))</f>
        <v>2.094095336464902E-4</v>
      </c>
      <c r="E10">
        <f t="shared" ca="1" si="4"/>
        <v>10.055653941140587</v>
      </c>
      <c r="F10">
        <f ca="1">D10*E10</f>
        <v>2.1057498023247414E-3</v>
      </c>
      <c r="G10">
        <f ca="1">D10*F10/(2*D10+F10)</f>
        <v>1.7466906503833471E-4</v>
      </c>
      <c r="H10">
        <f t="shared" ref="H10:H73" ca="1" si="5">H$7*10^(RAND()*LOG10(H$8/H$7))</f>
        <v>388.20251972965673</v>
      </c>
      <c r="I10">
        <f t="shared" ref="I10:I74" ca="1" si="6">C10/SQRT($C$1*D10)</f>
        <v>88.263700393763685</v>
      </c>
      <c r="J10" s="1">
        <f ca="1">8*$C$1*G10*B10/C10^2</f>
        <v>1.3945077743135261E-4</v>
      </c>
      <c r="K10">
        <f ca="1">1.5/LN(H10)</f>
        <v>0.25161338015583001</v>
      </c>
      <c r="L10" s="1">
        <f t="shared" ref="L10:L41" ca="1" si="7">H10^L$8</f>
        <v>1</v>
      </c>
      <c r="M10" s="1">
        <f t="shared" ref="M10:M41" ca="1" si="8">B10^M$8</f>
        <v>0.42069688274429734</v>
      </c>
      <c r="N10">
        <f t="shared" ref="N10:N41" ca="1" si="9">I10^N$8</f>
        <v>141.91720093007493</v>
      </c>
      <c r="O10" s="1">
        <f ca="1">((K10+1)*(K10+2)/2^(1-K10)/2.465)^(2/(1+K10))</f>
        <v>0.54065616227788338</v>
      </c>
      <c r="P10" s="1">
        <f ca="1">8*O10*(L10*M10/N10)^(2/(1+K10))</f>
        <v>3.9474805769452949E-4</v>
      </c>
      <c r="Q10" s="13">
        <f ca="1">J10/(B10^0.477/I10^1.106)^(2/1.4)</f>
        <v>0.57009000852395109</v>
      </c>
      <c r="R10" s="1">
        <f ca="1">O10</f>
        <v>0.54065616227788338</v>
      </c>
    </row>
    <row r="11" spans="1:19" x14ac:dyDescent="0.25">
      <c r="A11" t="s">
        <v>48</v>
      </c>
      <c r="B11" s="10">
        <f t="shared" ref="B11:E54" ca="1" si="10">B$7*10^(RAND()*LOG10(B$8/B$7))</f>
        <v>0.18136490439313754</v>
      </c>
      <c r="C11" s="1">
        <f t="shared" ref="C11:C74" ca="1" si="11">$C$2*H11/G11</f>
        <v>4.7470612556572249E-2</v>
      </c>
      <c r="D11">
        <f t="shared" ca="1" si="4"/>
        <v>2.3914677390070721E-2</v>
      </c>
      <c r="E11">
        <f t="shared" ca="1" si="4"/>
        <v>13.700858379446171</v>
      </c>
      <c r="F11">
        <f t="shared" ref="F11:F74" ca="1" si="12">D11*E11</f>
        <v>0.32765160811150229</v>
      </c>
      <c r="G11">
        <f t="shared" ref="G11:G74" ca="1" si="13">D11*F11/(2*D11+F11)</f>
        <v>2.0868388223947525E-2</v>
      </c>
      <c r="H11">
        <f t="shared" ca="1" si="5"/>
        <v>550.35287336619331</v>
      </c>
      <c r="I11">
        <f t="shared" ca="1" si="6"/>
        <v>9.8007219631671832E-2</v>
      </c>
      <c r="J11" s="1">
        <f t="shared" ref="J11:J74" ca="1" si="14">8*$C$1*G11*B11/C11^2</f>
        <v>131.81094736663877</v>
      </c>
      <c r="K11">
        <f t="shared" ref="K11:K74" ca="1" si="15">1.5/LN(H11)</f>
        <v>0.2376968257513444</v>
      </c>
      <c r="L11" s="1">
        <f t="shared" ca="1" si="7"/>
        <v>1</v>
      </c>
      <c r="M11" s="1">
        <f t="shared" ca="1" si="8"/>
        <v>0.44292470119631167</v>
      </c>
      <c r="N11">
        <f t="shared" ca="1" si="9"/>
        <v>7.6618108142562064E-2</v>
      </c>
      <c r="O11" s="1">
        <f t="shared" ref="O11:O74" ca="1" si="16">((K11+1)*(K11+2)/2^(1-K11)/2.465)^(2/(1+K11))</f>
        <v>0.51398564360587484</v>
      </c>
      <c r="P11" s="1">
        <f t="shared" ref="P11:P74" ca="1" si="17">8*O11*(L11*M11/N11)^(2/(1+K11))</f>
        <v>70.041884589512293</v>
      </c>
      <c r="Q11" s="13">
        <f t="shared" ref="Q11:Q74" ca="1" si="18">J11/(B11^0.477/I11^1.106)^(2/1.4)</f>
        <v>10.749350624527661</v>
      </c>
      <c r="R11" s="1">
        <f t="shared" ref="R11:R74" ca="1" si="19">O11</f>
        <v>0.51398564360587484</v>
      </c>
    </row>
    <row r="12" spans="1:19" x14ac:dyDescent="0.25">
      <c r="A12" t="s">
        <v>47</v>
      </c>
      <c r="B12" s="10">
        <f t="shared" ca="1" si="10"/>
        <v>0.27212257574176357</v>
      </c>
      <c r="C12" s="1">
        <f t="shared" ca="1" si="11"/>
        <v>122.76819663355589</v>
      </c>
      <c r="D12">
        <f t="shared" ca="1" si="4"/>
        <v>2.3678478528522227E-4</v>
      </c>
      <c r="E12">
        <f t="shared" ca="1" si="4"/>
        <v>1.8904757919714508</v>
      </c>
      <c r="F12">
        <f t="shared" ca="1" si="12"/>
        <v>4.4763590448887051E-4</v>
      </c>
      <c r="G12">
        <f t="shared" ca="1" si="13"/>
        <v>1.150594242001533E-4</v>
      </c>
      <c r="H12">
        <f t="shared" ca="1" si="5"/>
        <v>7847.5766748600781</v>
      </c>
      <c r="I12">
        <f t="shared" ca="1" si="6"/>
        <v>2547.2670402241133</v>
      </c>
      <c r="J12" s="1">
        <f t="shared" ca="1" si="14"/>
        <v>1.630324334161996E-7</v>
      </c>
      <c r="K12">
        <f t="shared" ca="1" si="15"/>
        <v>0.16726211870760058</v>
      </c>
      <c r="L12" s="1">
        <f t="shared" ca="1" si="7"/>
        <v>1</v>
      </c>
      <c r="M12" s="1">
        <f t="shared" ca="1" si="8"/>
        <v>0.53750523866324929</v>
      </c>
      <c r="N12">
        <f t="shared" ca="1" si="9"/>
        <v>5849.4949538442379</v>
      </c>
      <c r="O12" s="1">
        <f t="shared" ca="1" si="16"/>
        <v>0.38884959014096743</v>
      </c>
      <c r="P12" s="1">
        <f t="shared" ca="1" si="17"/>
        <v>3.7694976957491621E-7</v>
      </c>
      <c r="Q12" s="13">
        <f t="shared" ca="1" si="18"/>
        <v>9.5288228424548482E-2</v>
      </c>
      <c r="R12" s="1">
        <f t="shared" ca="1" si="19"/>
        <v>0.38884959014096743</v>
      </c>
    </row>
    <row r="13" spans="1:19" x14ac:dyDescent="0.25">
      <c r="A13" t="s">
        <v>51</v>
      </c>
      <c r="B13" s="10">
        <f t="shared" ca="1" si="10"/>
        <v>1.6340039619269157E-3</v>
      </c>
      <c r="C13" s="1">
        <f t="shared" ca="1" si="11"/>
        <v>0.93246931890839135</v>
      </c>
      <c r="D13">
        <f t="shared" ca="1" si="4"/>
        <v>1.8443514286818372E-2</v>
      </c>
      <c r="E13">
        <f t="shared" ca="1" si="4"/>
        <v>57.308779427579829</v>
      </c>
      <c r="F13">
        <f t="shared" ca="1" si="12"/>
        <v>1.0569752921326914</v>
      </c>
      <c r="G13">
        <f t="shared" ca="1" si="13"/>
        <v>1.7821565412981265E-2</v>
      </c>
      <c r="H13">
        <f t="shared" ca="1" si="5"/>
        <v>9232.2572014022135</v>
      </c>
      <c r="I13">
        <f t="shared" ca="1" si="6"/>
        <v>2.1921900850626885</v>
      </c>
      <c r="J13" s="1">
        <f t="shared" ca="1" si="14"/>
        <v>2.6283841911142079E-3</v>
      </c>
      <c r="K13">
        <f t="shared" ca="1" si="15"/>
        <v>0.16428528127117581</v>
      </c>
      <c r="L13" s="1">
        <f t="shared" ca="1" si="7"/>
        <v>1</v>
      </c>
      <c r="M13" s="1">
        <f t="shared" ca="1" si="8"/>
        <v>4.6851309199141024E-2</v>
      </c>
      <c r="N13">
        <f t="shared" ca="1" si="9"/>
        <v>2.382381452637178</v>
      </c>
      <c r="O13" s="1">
        <f t="shared" ca="1" si="16"/>
        <v>0.38393972128320336</v>
      </c>
      <c r="P13" s="1">
        <f t="shared" ca="1" si="17"/>
        <v>3.5999989761098124E-3</v>
      </c>
      <c r="Q13" s="13">
        <f t="shared" ca="1" si="18"/>
        <v>0.71985557479422102</v>
      </c>
      <c r="R13" s="1">
        <f t="shared" ca="1" si="19"/>
        <v>0.38393972128320336</v>
      </c>
    </row>
    <row r="14" spans="1:19" x14ac:dyDescent="0.25">
      <c r="A14" t="s">
        <v>49</v>
      </c>
      <c r="B14" s="10">
        <f t="shared" ca="1" si="10"/>
        <v>0.1119192192411973</v>
      </c>
      <c r="C14" s="1">
        <f t="shared" ca="1" si="11"/>
        <v>0.20253752855648369</v>
      </c>
      <c r="D14">
        <f t="shared" ca="1" si="4"/>
        <v>1.0324095628680043E-4</v>
      </c>
      <c r="E14">
        <f t="shared" ca="1" si="4"/>
        <v>15.050436724961601</v>
      </c>
      <c r="F14">
        <f t="shared" ca="1" si="12"/>
        <v>1.5538214800190164E-3</v>
      </c>
      <c r="G14">
        <f t="shared" ca="1" si="13"/>
        <v>9.1130890374452623E-5</v>
      </c>
      <c r="H14">
        <f t="shared" ca="1" si="5"/>
        <v>10.254125173107491</v>
      </c>
      <c r="I14">
        <f t="shared" ca="1" si="6"/>
        <v>6.3642172040695675</v>
      </c>
      <c r="J14" s="1">
        <f t="shared" ca="1" si="14"/>
        <v>1.9512740422423017E-2</v>
      </c>
      <c r="K14">
        <f t="shared" ca="1" si="15"/>
        <v>0.6444184544708067</v>
      </c>
      <c r="L14" s="1">
        <f t="shared" ca="1" si="7"/>
        <v>1</v>
      </c>
      <c r="M14" s="1">
        <f t="shared" ca="1" si="8"/>
        <v>0.35182567410473636</v>
      </c>
      <c r="N14">
        <f t="shared" ca="1" si="9"/>
        <v>7.7435830857070824</v>
      </c>
      <c r="O14" s="1">
        <f t="shared" ca="1" si="16"/>
        <v>1.4779048085692916</v>
      </c>
      <c r="P14" s="1">
        <f t="shared" ca="1" si="17"/>
        <v>0.27529681964249225</v>
      </c>
      <c r="Q14" s="13">
        <f t="shared" ca="1" si="18"/>
        <v>1.6156187595414238</v>
      </c>
      <c r="R14" s="1">
        <f t="shared" ca="1" si="19"/>
        <v>1.4779048085692916</v>
      </c>
      <c r="S14" t="s">
        <v>16</v>
      </c>
    </row>
    <row r="15" spans="1:19" x14ac:dyDescent="0.25">
      <c r="A15" t="s">
        <v>50</v>
      </c>
      <c r="B15" s="10">
        <f t="shared" ca="1" si="10"/>
        <v>0.3792252388587814</v>
      </c>
      <c r="C15" s="1">
        <f t="shared" ca="1" si="11"/>
        <v>0.4264615529469557</v>
      </c>
      <c r="D15">
        <f t="shared" ca="1" si="4"/>
        <v>2.881731216948002E-4</v>
      </c>
      <c r="E15">
        <f t="shared" ca="1" si="4"/>
        <v>1.9704662395321828</v>
      </c>
      <c r="F15">
        <f t="shared" ca="1" si="12"/>
        <v>5.6783540744020304E-4</v>
      </c>
      <c r="G15">
        <f t="shared" ca="1" si="13"/>
        <v>1.4301479302015368E-4</v>
      </c>
      <c r="H15">
        <f t="shared" ca="1" si="5"/>
        <v>33.883505958756764</v>
      </c>
      <c r="I15">
        <f t="shared" ca="1" si="6"/>
        <v>8.0208176842177856</v>
      </c>
      <c r="J15" s="1">
        <f t="shared" ca="1" si="14"/>
        <v>2.3403317350907827E-2</v>
      </c>
      <c r="K15">
        <f t="shared" ca="1" si="15"/>
        <v>0.4257821484400478</v>
      </c>
      <c r="L15" s="1">
        <f t="shared" ca="1" si="7"/>
        <v>1</v>
      </c>
      <c r="M15" s="1">
        <f t="shared" ca="1" si="8"/>
        <v>0.62970041627977091</v>
      </c>
      <c r="N15">
        <f t="shared" ca="1" si="9"/>
        <v>10.001515702768559</v>
      </c>
      <c r="O15" s="1">
        <f t="shared" ca="1" si="16"/>
        <v>0.92013843091892822</v>
      </c>
      <c r="P15" s="1">
        <f t="shared" ca="1" si="17"/>
        <v>0.15217713983177794</v>
      </c>
      <c r="Q15" s="13">
        <f t="shared" ca="1" si="18"/>
        <v>1.2158901411734011</v>
      </c>
      <c r="R15" s="1">
        <f t="shared" ca="1" si="19"/>
        <v>0.92013843091892822</v>
      </c>
    </row>
    <row r="16" spans="1:19" x14ac:dyDescent="0.25">
      <c r="B16" s="10">
        <f t="shared" ca="1" si="10"/>
        <v>0.24463220411470216</v>
      </c>
      <c r="C16" s="1">
        <f t="shared" ca="1" si="11"/>
        <v>0.74095490806423747</v>
      </c>
      <c r="D16">
        <f t="shared" ca="1" si="4"/>
        <v>8.4664128987815422E-4</v>
      </c>
      <c r="E16">
        <f t="shared" ca="1" si="4"/>
        <v>1.9744617982995509</v>
      </c>
      <c r="F16">
        <f t="shared" ca="1" si="12"/>
        <v>1.6716608837274718E-3</v>
      </c>
      <c r="G16">
        <f t="shared" ca="1" si="13"/>
        <v>4.2060056645724502E-4</v>
      </c>
      <c r="H16">
        <f t="shared" ca="1" si="5"/>
        <v>173.13669669505234</v>
      </c>
      <c r="I16">
        <f t="shared" ca="1" si="6"/>
        <v>8.1303183861894599</v>
      </c>
      <c r="J16" s="1">
        <f t="shared" ca="1" si="14"/>
        <v>1.4708179372780237E-2</v>
      </c>
      <c r="K16">
        <f t="shared" ca="1" si="15"/>
        <v>0.29103148997432438</v>
      </c>
      <c r="L16" s="1">
        <f t="shared" ca="1" si="7"/>
        <v>1</v>
      </c>
      <c r="M16" s="1">
        <f t="shared" ca="1" si="8"/>
        <v>0.51088246973909368</v>
      </c>
      <c r="N16">
        <f t="shared" ca="1" si="9"/>
        <v>10.152639223042108</v>
      </c>
      <c r="O16" s="1">
        <f t="shared" ca="1" si="16"/>
        <v>0.61943545796476707</v>
      </c>
      <c r="P16" s="1">
        <f t="shared" ca="1" si="17"/>
        <v>4.8293778026281702E-2</v>
      </c>
      <c r="Q16" s="13">
        <f t="shared" ca="1" si="18"/>
        <v>1.0524782657782927</v>
      </c>
      <c r="R16" s="1">
        <f t="shared" ca="1" si="19"/>
        <v>0.61943545796476707</v>
      </c>
    </row>
    <row r="17" spans="2:18" x14ac:dyDescent="0.25">
      <c r="B17" s="10">
        <f t="shared" ca="1" si="10"/>
        <v>1.6364614450025648E-2</v>
      </c>
      <c r="C17" s="1">
        <f t="shared" ca="1" si="11"/>
        <v>0.39946265485850696</v>
      </c>
      <c r="D17">
        <f t="shared" ca="1" si="4"/>
        <v>5.2520084476970305E-2</v>
      </c>
      <c r="E17">
        <f t="shared" ca="1" si="4"/>
        <v>1.8506247372009246</v>
      </c>
      <c r="F17">
        <f t="shared" ca="1" si="12"/>
        <v>9.7194967532963528E-2</v>
      </c>
      <c r="G17">
        <f t="shared" ca="1" si="13"/>
        <v>2.524135021363208E-2</v>
      </c>
      <c r="H17">
        <f t="shared" ca="1" si="5"/>
        <v>5601.6537603060069</v>
      </c>
      <c r="I17">
        <f t="shared" ca="1" si="6"/>
        <v>0.55651768817028713</v>
      </c>
      <c r="J17" s="1">
        <f t="shared" ca="1" si="14"/>
        <v>0.20315381702643134</v>
      </c>
      <c r="K17">
        <f t="shared" ca="1" si="15"/>
        <v>0.17379582655626552</v>
      </c>
      <c r="L17" s="1">
        <f t="shared" ca="1" si="7"/>
        <v>1</v>
      </c>
      <c r="M17" s="1">
        <f t="shared" ca="1" si="8"/>
        <v>0.14061545484872334</v>
      </c>
      <c r="N17">
        <f t="shared" ca="1" si="9"/>
        <v>0.52299765720772318</v>
      </c>
      <c r="O17" s="1">
        <f t="shared" ca="1" si="16"/>
        <v>0.39973692630565438</v>
      </c>
      <c r="P17" s="1">
        <f t="shared" ca="1" si="17"/>
        <v>0.34108372051013414</v>
      </c>
      <c r="Q17" s="13">
        <f t="shared" ca="1" si="18"/>
        <v>1.3267142603588999</v>
      </c>
      <c r="R17" s="1">
        <f t="shared" ca="1" si="19"/>
        <v>0.39973692630565438</v>
      </c>
    </row>
    <row r="18" spans="2:18" x14ac:dyDescent="0.25">
      <c r="B18" s="10">
        <f t="shared" ca="1" si="10"/>
        <v>2.3886877993058258E-2</v>
      </c>
      <c r="C18" s="1">
        <f t="shared" ca="1" si="11"/>
        <v>0.42307981339068906</v>
      </c>
      <c r="D18">
        <f t="shared" ca="1" si="4"/>
        <v>6.584111861092102E-4</v>
      </c>
      <c r="E18">
        <f t="shared" ca="1" si="4"/>
        <v>3.2758499724763612</v>
      </c>
      <c r="F18">
        <f t="shared" ca="1" si="12"/>
        <v>2.1568562658939847E-3</v>
      </c>
      <c r="G18">
        <f t="shared" ca="1" si="13"/>
        <v>4.0881683087011788E-4</v>
      </c>
      <c r="H18">
        <f t="shared" ca="1" si="5"/>
        <v>96.090082508612426</v>
      </c>
      <c r="I18">
        <f t="shared" ca="1" si="6"/>
        <v>5.2642826583138493</v>
      </c>
      <c r="J18" s="1">
        <f t="shared" ca="1" si="14"/>
        <v>4.2815650307422527E-3</v>
      </c>
      <c r="K18">
        <f t="shared" ca="1" si="15"/>
        <v>0.32856648270141953</v>
      </c>
      <c r="L18" s="1">
        <f t="shared" ca="1" si="7"/>
        <v>1</v>
      </c>
      <c r="M18" s="1">
        <f t="shared" ca="1" si="8"/>
        <v>0.16841548862717834</v>
      </c>
      <c r="N18">
        <f t="shared" ca="1" si="9"/>
        <v>6.2777086378203588</v>
      </c>
      <c r="O18" s="1">
        <f t="shared" ca="1" si="16"/>
        <v>0.69862354801624893</v>
      </c>
      <c r="P18" s="1">
        <f t="shared" ca="1" si="17"/>
        <v>2.4085031701858217E-2</v>
      </c>
      <c r="Q18" s="13">
        <f t="shared" ca="1" si="18"/>
        <v>0.75246622292340637</v>
      </c>
      <c r="R18" s="1">
        <f t="shared" ca="1" si="19"/>
        <v>0.69862354801624893</v>
      </c>
    </row>
    <row r="19" spans="2:18" x14ac:dyDescent="0.25">
      <c r="B19" s="10">
        <f t="shared" ca="1" si="10"/>
        <v>5.1297196246955806E-2</v>
      </c>
      <c r="C19" s="1">
        <f t="shared" ca="1" si="11"/>
        <v>0.27764949995853411</v>
      </c>
      <c r="D19">
        <f t="shared" ca="1" si="4"/>
        <v>2.7441827470143922E-2</v>
      </c>
      <c r="E19">
        <f t="shared" ca="1" si="4"/>
        <v>14.522542003707592</v>
      </c>
      <c r="F19">
        <f t="shared" ca="1" si="12"/>
        <v>0.39852509209366194</v>
      </c>
      <c r="G19">
        <f t="shared" ca="1" si="13"/>
        <v>2.4120083459569026E-2</v>
      </c>
      <c r="H19">
        <f t="shared" ca="1" si="5"/>
        <v>3720.5161730596947</v>
      </c>
      <c r="I19">
        <f t="shared" ca="1" si="6"/>
        <v>0.53512578408844502</v>
      </c>
      <c r="J19" s="1">
        <f t="shared" ca="1" si="14"/>
        <v>1.2596144606155666</v>
      </c>
      <c r="K19">
        <f t="shared" ca="1" si="15"/>
        <v>0.18244584653015608</v>
      </c>
      <c r="L19" s="1">
        <f t="shared" ca="1" si="7"/>
        <v>1</v>
      </c>
      <c r="M19" s="1">
        <f t="shared" ca="1" si="8"/>
        <v>0.2425016292711942</v>
      </c>
      <c r="N19">
        <f t="shared" ca="1" si="9"/>
        <v>0.50080908674716273</v>
      </c>
      <c r="O19" s="1">
        <f t="shared" ca="1" si="16"/>
        <v>0.41438338529771612</v>
      </c>
      <c r="P19" s="1">
        <f t="shared" ca="1" si="17"/>
        <v>0.97223260958219426</v>
      </c>
      <c r="Q19" s="13">
        <f t="shared" ca="1" si="18"/>
        <v>3.5495800902443917</v>
      </c>
      <c r="R19" s="1">
        <f t="shared" ca="1" si="19"/>
        <v>0.41438338529771612</v>
      </c>
    </row>
    <row r="20" spans="2:18" x14ac:dyDescent="0.25">
      <c r="B20" s="10">
        <f t="shared" ca="1" si="10"/>
        <v>6.5577669247854544E-3</v>
      </c>
      <c r="C20" s="1">
        <f t="shared" ca="1" si="11"/>
        <v>9.8644867849157851</v>
      </c>
      <c r="D20">
        <f t="shared" ca="1" si="4"/>
        <v>2.8995002979821877E-4</v>
      </c>
      <c r="E20">
        <f t="shared" ca="1" si="4"/>
        <v>94.985913146002758</v>
      </c>
      <c r="F20">
        <f t="shared" ca="1" si="12"/>
        <v>2.7541168347094521E-2</v>
      </c>
      <c r="G20">
        <f t="shared" ca="1" si="13"/>
        <v>2.8397081033442454E-4</v>
      </c>
      <c r="H20">
        <f t="shared" ca="1" si="5"/>
        <v>1556.2368365809766</v>
      </c>
      <c r="I20">
        <f t="shared" ca="1" si="6"/>
        <v>184.96025384932739</v>
      </c>
      <c r="J20" s="1">
        <f t="shared" ca="1" si="14"/>
        <v>1.5018953802026481E-6</v>
      </c>
      <c r="K20">
        <f t="shared" ca="1" si="15"/>
        <v>0.20408091346205459</v>
      </c>
      <c r="L20" s="1">
        <f t="shared" ca="1" si="7"/>
        <v>1</v>
      </c>
      <c r="M20" s="1">
        <f t="shared" ca="1" si="8"/>
        <v>9.0906010976434706E-2</v>
      </c>
      <c r="N20">
        <f t="shared" ca="1" si="9"/>
        <v>321.65382817975433</v>
      </c>
      <c r="O20" s="1">
        <f t="shared" ca="1" si="16"/>
        <v>0.45215799491192521</v>
      </c>
      <c r="P20" s="1">
        <f t="shared" ca="1" si="17"/>
        <v>4.6106926203520935E-6</v>
      </c>
      <c r="Q20" s="13">
        <f t="shared" ca="1" si="18"/>
        <v>0.17633902261100048</v>
      </c>
      <c r="R20" s="1">
        <f t="shared" ca="1" si="19"/>
        <v>0.45215799491192521</v>
      </c>
    </row>
    <row r="21" spans="2:18" x14ac:dyDescent="0.25">
      <c r="B21" s="10">
        <f t="shared" ca="1" si="10"/>
        <v>1.4858325232441271E-3</v>
      </c>
      <c r="C21" s="1">
        <f t="shared" ca="1" si="11"/>
        <v>11.178284236251351</v>
      </c>
      <c r="D21">
        <f t="shared" ca="1" si="4"/>
        <v>7.3193739348391168E-4</v>
      </c>
      <c r="E21">
        <f t="shared" ca="1" si="4"/>
        <v>12.254952784072401</v>
      </c>
      <c r="F21">
        <f t="shared" ca="1" si="12"/>
        <v>8.9698581980423592E-3</v>
      </c>
      <c r="G21">
        <f t="shared" ca="1" si="13"/>
        <v>6.2924503040548288E-4</v>
      </c>
      <c r="H21">
        <f t="shared" ca="1" si="5"/>
        <v>3907.7110022895067</v>
      </c>
      <c r="I21">
        <f t="shared" ca="1" si="6"/>
        <v>131.91788421979524</v>
      </c>
      <c r="J21" s="1">
        <f t="shared" ca="1" si="14"/>
        <v>5.87216637815891E-7</v>
      </c>
      <c r="K21">
        <f t="shared" ca="1" si="15"/>
        <v>0.18136297043192259</v>
      </c>
      <c r="L21" s="1">
        <f t="shared" ca="1" si="7"/>
        <v>1</v>
      </c>
      <c r="M21" s="1">
        <f t="shared" ca="1" si="8"/>
        <v>4.4774384390598936E-2</v>
      </c>
      <c r="N21">
        <f t="shared" ca="1" si="9"/>
        <v>221.33794171202675</v>
      </c>
      <c r="O21" s="1">
        <f t="shared" ca="1" si="16"/>
        <v>0.41253540328131638</v>
      </c>
      <c r="P21" s="1">
        <f t="shared" ca="1" si="17"/>
        <v>1.8395573768553026E-6</v>
      </c>
      <c r="Q21" s="13">
        <f t="shared" ca="1" si="18"/>
        <v>0.11116772039583618</v>
      </c>
      <c r="R21" s="1">
        <f t="shared" ca="1" si="19"/>
        <v>0.41253540328131638</v>
      </c>
    </row>
    <row r="22" spans="2:18" x14ac:dyDescent="0.25">
      <c r="B22" s="10">
        <f t="shared" ca="1" si="10"/>
        <v>5.9018125787333184E-3</v>
      </c>
      <c r="C22" s="1">
        <f t="shared" ca="1" si="11"/>
        <v>0.69941669447018862</v>
      </c>
      <c r="D22">
        <f t="shared" ca="1" si="4"/>
        <v>2.3414936958405407E-4</v>
      </c>
      <c r="E22">
        <f t="shared" ca="1" si="4"/>
        <v>3.5839979780913067</v>
      </c>
      <c r="F22">
        <f t="shared" ca="1" si="12"/>
        <v>8.3919086716060392E-4</v>
      </c>
      <c r="G22">
        <f t="shared" ca="1" si="13"/>
        <v>1.5028495183077624E-4</v>
      </c>
      <c r="H22">
        <f t="shared" ca="1" si="5"/>
        <v>58.395446798940576</v>
      </c>
      <c r="I22">
        <f t="shared" ca="1" si="6"/>
        <v>14.593349855896419</v>
      </c>
      <c r="J22" s="1">
        <f t="shared" ca="1" si="14"/>
        <v>1.4229443509359993E-4</v>
      </c>
      <c r="K22">
        <f t="shared" ca="1" si="15"/>
        <v>0.3688006527099526</v>
      </c>
      <c r="L22" s="1">
        <f t="shared" ca="1" si="7"/>
        <v>1</v>
      </c>
      <c r="M22" s="1">
        <f t="shared" ca="1" si="8"/>
        <v>8.644901361458858E-2</v>
      </c>
      <c r="N22">
        <f t="shared" ca="1" si="9"/>
        <v>19.389000578815473</v>
      </c>
      <c r="O22" s="1">
        <f t="shared" ca="1" si="16"/>
        <v>0.78762720037383771</v>
      </c>
      <c r="P22" s="1">
        <f t="shared" ca="1" si="17"/>
        <v>2.3151847260164142E-3</v>
      </c>
      <c r="Q22" s="13">
        <f t="shared" ca="1" si="18"/>
        <v>0.32468859357260399</v>
      </c>
      <c r="R22" s="1">
        <f t="shared" ca="1" si="19"/>
        <v>0.78762720037383771</v>
      </c>
    </row>
    <row r="23" spans="2:18" x14ac:dyDescent="0.25">
      <c r="B23" s="10">
        <f t="shared" ca="1" si="10"/>
        <v>0.37078656561812584</v>
      </c>
      <c r="C23" s="1">
        <f t="shared" ca="1" si="11"/>
        <v>0.10950808053291647</v>
      </c>
      <c r="D23">
        <f t="shared" ca="1" si="4"/>
        <v>5.6334270446842271E-4</v>
      </c>
      <c r="E23">
        <f t="shared" ca="1" si="4"/>
        <v>95.237432578063277</v>
      </c>
      <c r="F23">
        <f t="shared" ca="1" si="12"/>
        <v>5.3651312835155236E-2</v>
      </c>
      <c r="G23">
        <f t="shared" ca="1" si="13"/>
        <v>5.5175575303351794E-4</v>
      </c>
      <c r="H23">
        <f t="shared" ca="1" si="5"/>
        <v>33.567618576496919</v>
      </c>
      <c r="I23">
        <f t="shared" ca="1" si="6"/>
        <v>1.4730765831945216</v>
      </c>
      <c r="J23" s="1">
        <f t="shared" ca="1" si="14"/>
        <v>1.3388672595325208</v>
      </c>
      <c r="K23">
        <f t="shared" ca="1" si="15"/>
        <v>0.42691720132995514</v>
      </c>
      <c r="L23" s="1">
        <f t="shared" ca="1" si="7"/>
        <v>1</v>
      </c>
      <c r="M23" s="1">
        <f t="shared" ca="1" si="8"/>
        <v>0.62297718702047156</v>
      </c>
      <c r="N23">
        <f t="shared" ca="1" si="9"/>
        <v>1.5348191537375044</v>
      </c>
      <c r="O23" s="1">
        <f t="shared" ca="1" si="16"/>
        <v>0.92284762321000047</v>
      </c>
      <c r="P23" s="1">
        <f t="shared" ca="1" si="17"/>
        <v>2.0862451502243879</v>
      </c>
      <c r="Q23" s="13">
        <f t="shared" ca="1" si="18"/>
        <v>4.8545028454911137</v>
      </c>
      <c r="R23" s="1">
        <f t="shared" ca="1" si="19"/>
        <v>0.92284762321000047</v>
      </c>
    </row>
    <row r="24" spans="2:18" x14ac:dyDescent="0.25">
      <c r="B24" s="10">
        <f t="shared" ca="1" si="10"/>
        <v>5.0566100465564048E-2</v>
      </c>
      <c r="C24" s="1">
        <f t="shared" ca="1" si="11"/>
        <v>0.39751651591833548</v>
      </c>
      <c r="D24">
        <f t="shared" ca="1" si="4"/>
        <v>1.6093072563451979E-2</v>
      </c>
      <c r="E24">
        <f t="shared" ca="1" si="4"/>
        <v>3.1587478942966203</v>
      </c>
      <c r="F24">
        <f t="shared" ca="1" si="12"/>
        <v>5.0833959072566652E-2</v>
      </c>
      <c r="G24">
        <f t="shared" ca="1" si="13"/>
        <v>9.8539335734485825E-3</v>
      </c>
      <c r="H24">
        <f t="shared" ca="1" si="5"/>
        <v>2176.1674123377743</v>
      </c>
      <c r="I24">
        <f t="shared" ca="1" si="6"/>
        <v>1.0004633618338914</v>
      </c>
      <c r="J24" s="1">
        <f t="shared" ca="1" si="14"/>
        <v>0.24746725057467706</v>
      </c>
      <c r="K24">
        <f t="shared" ca="1" si="15"/>
        <v>0.19517728532339601</v>
      </c>
      <c r="L24" s="1">
        <f t="shared" ca="1" si="7"/>
        <v>1</v>
      </c>
      <c r="M24" s="1">
        <f t="shared" ca="1" si="8"/>
        <v>0.240846846299689</v>
      </c>
      <c r="N24">
        <f t="shared" ca="1" si="9"/>
        <v>1.0005124907720766</v>
      </c>
      <c r="O24" s="1">
        <f t="shared" ca="1" si="16"/>
        <v>0.43641684428049066</v>
      </c>
      <c r="P24" s="1">
        <f t="shared" ca="1" si="17"/>
        <v>0.32212873556344584</v>
      </c>
      <c r="Q24" s="13">
        <f t="shared" ca="1" si="18"/>
        <v>1.8926173020031096</v>
      </c>
      <c r="R24" s="1">
        <f t="shared" ca="1" si="19"/>
        <v>0.43641684428049066</v>
      </c>
    </row>
    <row r="25" spans="2:18" x14ac:dyDescent="0.25">
      <c r="B25" s="10">
        <f t="shared" ca="1" si="10"/>
        <v>4.3254591517470443E-2</v>
      </c>
      <c r="C25" s="1">
        <f t="shared" ca="1" si="11"/>
        <v>1.9924436506947716</v>
      </c>
      <c r="D25">
        <f t="shared" ca="1" si="4"/>
        <v>2.4241060217910265E-3</v>
      </c>
      <c r="E25">
        <f t="shared" ca="1" si="4"/>
        <v>21.861932044403225</v>
      </c>
      <c r="F25">
        <f t="shared" ca="1" si="12"/>
        <v>5.2995641116824067E-2</v>
      </c>
      <c r="G25">
        <f t="shared" ca="1" si="13"/>
        <v>2.2209283396754163E-3</v>
      </c>
      <c r="H25">
        <f t="shared" ca="1" si="5"/>
        <v>2458.3747605746466</v>
      </c>
      <c r="I25">
        <f t="shared" ca="1" si="6"/>
        <v>12.920393447360867</v>
      </c>
      <c r="J25" s="1">
        <f t="shared" ca="1" si="14"/>
        <v>1.8991254763685674E-3</v>
      </c>
      <c r="K25">
        <f t="shared" ca="1" si="15"/>
        <v>0.1921289694042097</v>
      </c>
      <c r="L25" s="1">
        <f t="shared" ca="1" si="7"/>
        <v>1</v>
      </c>
      <c r="M25" s="1">
        <f t="shared" ca="1" si="8"/>
        <v>0.22355653340147236</v>
      </c>
      <c r="N25">
        <f t="shared" ca="1" si="9"/>
        <v>16.94614691308146</v>
      </c>
      <c r="O25" s="1">
        <f t="shared" ca="1" si="16"/>
        <v>0.4310901232847541</v>
      </c>
      <c r="P25" s="1">
        <f t="shared" ca="1" si="17"/>
        <v>2.4219641457545855E-3</v>
      </c>
      <c r="Q25" s="13">
        <f t="shared" ca="1" si="18"/>
        <v>0.92005956860484972</v>
      </c>
      <c r="R25" s="1">
        <f t="shared" ca="1" si="19"/>
        <v>0.4310901232847541</v>
      </c>
    </row>
    <row r="26" spans="2:18" x14ac:dyDescent="0.25">
      <c r="B26" s="10">
        <f t="shared" ca="1" si="10"/>
        <v>4.6791331927031315E-3</v>
      </c>
      <c r="C26" s="1">
        <f t="shared" ca="1" si="11"/>
        <v>1.0617577297301353E-2</v>
      </c>
      <c r="D26">
        <f t="shared" ca="1" si="10"/>
        <v>9.364217730931353E-3</v>
      </c>
      <c r="E26">
        <f t="shared" ca="1" si="10"/>
        <v>15.599560948100887</v>
      </c>
      <c r="F26">
        <f t="shared" ca="1" si="12"/>
        <v>0.14607768522495063</v>
      </c>
      <c r="G26">
        <f t="shared" ca="1" si="13"/>
        <v>8.3000755334588852E-3</v>
      </c>
      <c r="H26">
        <f t="shared" ca="1" si="5"/>
        <v>48.959274194410824</v>
      </c>
      <c r="I26">
        <f t="shared" ca="1" si="6"/>
        <v>3.5031213047348582E-2</v>
      </c>
      <c r="J26" s="1">
        <f t="shared" ca="1" si="14"/>
        <v>27.036818392697512</v>
      </c>
      <c r="K26">
        <f t="shared" ca="1" si="15"/>
        <v>0.38550611986962141</v>
      </c>
      <c r="L26" s="1">
        <f t="shared" ca="1" si="7"/>
        <v>1</v>
      </c>
      <c r="M26" s="1">
        <f t="shared" ca="1" si="8"/>
        <v>7.7387158307796772E-2</v>
      </c>
      <c r="N26">
        <f t="shared" ca="1" si="9"/>
        <v>2.4556554127646704E-2</v>
      </c>
      <c r="O26" s="1">
        <f t="shared" ca="1" si="16"/>
        <v>0.82573454451960937</v>
      </c>
      <c r="P26" s="1">
        <f t="shared" ca="1" si="17"/>
        <v>34.635798513587559</v>
      </c>
      <c r="Q26" s="13">
        <f t="shared" ca="1" si="18"/>
        <v>5.2457866087706613</v>
      </c>
      <c r="R26" s="1">
        <f t="shared" ca="1" si="19"/>
        <v>0.82573454451960937</v>
      </c>
    </row>
    <row r="27" spans="2:18" x14ac:dyDescent="0.25">
      <c r="B27" s="10">
        <f t="shared" ca="1" si="10"/>
        <v>0.31394262099471432</v>
      </c>
      <c r="C27" s="1">
        <f t="shared" ca="1" si="11"/>
        <v>1.8685703140596716E-2</v>
      </c>
      <c r="D27">
        <f t="shared" ca="1" si="10"/>
        <v>5.710791554763354E-3</v>
      </c>
      <c r="E27">
        <f t="shared" ca="1" si="10"/>
        <v>5.8074746947956744</v>
      </c>
      <c r="F27">
        <f t="shared" ca="1" si="12"/>
        <v>3.3165277441541026E-2</v>
      </c>
      <c r="G27">
        <f t="shared" ca="1" si="13"/>
        <v>4.2478879199760221E-3</v>
      </c>
      <c r="H27">
        <f t="shared" ca="1" si="5"/>
        <v>44.097095915110451</v>
      </c>
      <c r="I27">
        <f t="shared" ca="1" si="6"/>
        <v>7.8945392254070018E-2</v>
      </c>
      <c r="J27" s="1">
        <f t="shared" ca="1" si="14"/>
        <v>299.75292774638416</v>
      </c>
      <c r="K27">
        <f t="shared" ca="1" si="15"/>
        <v>0.3961552940648822</v>
      </c>
      <c r="L27" s="1">
        <f t="shared" ca="1" si="7"/>
        <v>1</v>
      </c>
      <c r="M27" s="1">
        <f t="shared" ca="1" si="8"/>
        <v>0.57543673538835938</v>
      </c>
      <c r="N27">
        <f t="shared" ca="1" si="9"/>
        <v>6.0317512983086075E-2</v>
      </c>
      <c r="O27" s="1">
        <f t="shared" ca="1" si="16"/>
        <v>0.85035745106591487</v>
      </c>
      <c r="P27" s="1">
        <f t="shared" ca="1" si="17"/>
        <v>172.15043698940036</v>
      </c>
      <c r="Q27" s="13">
        <f t="shared" ca="1" si="18"/>
        <v>11.950892836765481</v>
      </c>
      <c r="R27" s="1">
        <f t="shared" ca="1" si="19"/>
        <v>0.85035745106591487</v>
      </c>
    </row>
    <row r="28" spans="2:18" x14ac:dyDescent="0.25">
      <c r="B28" s="10">
        <f t="shared" ca="1" si="10"/>
        <v>0.91867142122952505</v>
      </c>
      <c r="C28" s="1">
        <f t="shared" ca="1" si="11"/>
        <v>50.713724962595364</v>
      </c>
      <c r="D28">
        <f t="shared" ca="1" si="10"/>
        <v>4.1347837084186844E-4</v>
      </c>
      <c r="E28">
        <f t="shared" ca="1" si="10"/>
        <v>1.1520934453035279</v>
      </c>
      <c r="F28">
        <f t="shared" ca="1" si="12"/>
        <v>4.7636572082169798E-4</v>
      </c>
      <c r="G28">
        <f t="shared" ca="1" si="13"/>
        <v>1.5112677624816632E-4</v>
      </c>
      <c r="H28">
        <f t="shared" ca="1" si="5"/>
        <v>4257.8898695184425</v>
      </c>
      <c r="I28">
        <f t="shared" ca="1" si="6"/>
        <v>796.2778021919172</v>
      </c>
      <c r="J28" s="1">
        <f t="shared" ca="1" si="14"/>
        <v>4.2365232769910457E-6</v>
      </c>
      <c r="K28">
        <f t="shared" ca="1" si="15"/>
        <v>0.17950036473939407</v>
      </c>
      <c r="L28" s="1">
        <f t="shared" ca="1" si="7"/>
        <v>1</v>
      </c>
      <c r="M28" s="1">
        <f t="shared" ca="1" si="8"/>
        <v>0.96034530687585518</v>
      </c>
      <c r="N28">
        <f t="shared" ca="1" si="9"/>
        <v>1616.5065088936055</v>
      </c>
      <c r="O28" s="1">
        <f t="shared" ca="1" si="16"/>
        <v>0.40936640763142479</v>
      </c>
      <c r="P28" s="1">
        <f t="shared" ca="1" si="17"/>
        <v>1.1087535247851685E-5</v>
      </c>
      <c r="Q28" s="13">
        <f t="shared" ca="1" si="18"/>
        <v>0.17210574489424663</v>
      </c>
      <c r="R28" s="1">
        <f t="shared" ca="1" si="19"/>
        <v>0.40936640763142479</v>
      </c>
    </row>
    <row r="29" spans="2:18" x14ac:dyDescent="0.25">
      <c r="B29" s="10">
        <f t="shared" ca="1" si="10"/>
        <v>0.38857239972618152</v>
      </c>
      <c r="C29" s="1">
        <f t="shared" ca="1" si="11"/>
        <v>9.5533476791427022E-4</v>
      </c>
      <c r="D29">
        <f t="shared" ca="1" si="10"/>
        <v>8.1204160396363759E-2</v>
      </c>
      <c r="E29">
        <f t="shared" ca="1" si="10"/>
        <v>51.974130080405516</v>
      </c>
      <c r="F29">
        <f t="shared" ca="1" si="12"/>
        <v>4.2205155955107241</v>
      </c>
      <c r="G29">
        <f t="shared" ca="1" si="13"/>
        <v>7.819515736934346E-2</v>
      </c>
      <c r="H29">
        <f t="shared" ca="1" si="5"/>
        <v>41.501418065256431</v>
      </c>
      <c r="I29">
        <f t="shared" ca="1" si="6"/>
        <v>1.0703650986468127E-3</v>
      </c>
      <c r="J29" s="1">
        <f t="shared" ca="1" si="14"/>
        <v>2612760.6991145872</v>
      </c>
      <c r="K29">
        <f t="shared" ca="1" si="15"/>
        <v>0.40260592353774766</v>
      </c>
      <c r="L29" s="1">
        <f t="shared" ca="1" si="7"/>
        <v>1</v>
      </c>
      <c r="M29" s="1">
        <f t="shared" ca="1" si="8"/>
        <v>0.63705674736648632</v>
      </c>
      <c r="N29">
        <f t="shared" ca="1" si="9"/>
        <v>5.1839681576589718E-4</v>
      </c>
      <c r="O29" s="1">
        <f t="shared" ca="1" si="16"/>
        <v>0.86539355779443916</v>
      </c>
      <c r="P29" s="1">
        <f t="shared" ca="1" si="17"/>
        <v>176074.94108639038</v>
      </c>
      <c r="Q29" s="13">
        <f t="shared" ca="1" si="18"/>
        <v>100.81047068299304</v>
      </c>
      <c r="R29" s="1">
        <f t="shared" ca="1" si="19"/>
        <v>0.86539355779443916</v>
      </c>
    </row>
    <row r="30" spans="2:18" x14ac:dyDescent="0.25">
      <c r="B30" s="10">
        <f t="shared" ca="1" si="10"/>
        <v>9.3084280765647204E-3</v>
      </c>
      <c r="C30" s="1">
        <f t="shared" ca="1" si="11"/>
        <v>7.0419967133825239</v>
      </c>
      <c r="D30">
        <f t="shared" ca="1" si="10"/>
        <v>2.9404363795915347E-3</v>
      </c>
      <c r="E30">
        <f t="shared" ca="1" si="10"/>
        <v>11.064158065711652</v>
      </c>
      <c r="F30">
        <f t="shared" ca="1" si="12"/>
        <v>3.2533452885969649E-2</v>
      </c>
      <c r="G30">
        <f t="shared" ca="1" si="13"/>
        <v>2.4902831642367633E-3</v>
      </c>
      <c r="H30">
        <f t="shared" ca="1" si="5"/>
        <v>9742.5365877484001</v>
      </c>
      <c r="I30">
        <f t="shared" ca="1" si="6"/>
        <v>41.462493907550154</v>
      </c>
      <c r="J30" s="1">
        <f t="shared" ca="1" si="14"/>
        <v>3.6685330687629385E-5</v>
      </c>
      <c r="K30">
        <f t="shared" ca="1" si="15"/>
        <v>0.16332295947940334</v>
      </c>
      <c r="L30" s="1">
        <f t="shared" ca="1" si="7"/>
        <v>1</v>
      </c>
      <c r="M30" s="1">
        <f t="shared" ca="1" si="8"/>
        <v>0.10743703583332886</v>
      </c>
      <c r="N30">
        <f t="shared" ca="1" si="9"/>
        <v>61.535664580819954</v>
      </c>
      <c r="O30" s="1">
        <f t="shared" ca="1" si="16"/>
        <v>0.3823593042315474</v>
      </c>
      <c r="P30" s="1">
        <f t="shared" ca="1" si="17"/>
        <v>5.5464961836806317E-5</v>
      </c>
      <c r="Q30" s="13">
        <f t="shared" ca="1" si="18"/>
        <v>0.3194873682703811</v>
      </c>
      <c r="R30" s="1">
        <f t="shared" ca="1" si="19"/>
        <v>0.3823593042315474</v>
      </c>
    </row>
    <row r="31" spans="2:18" x14ac:dyDescent="0.25">
      <c r="B31" s="10">
        <f t="shared" ca="1" si="10"/>
        <v>0.4367367376582672</v>
      </c>
      <c r="C31" s="1">
        <f t="shared" ca="1" si="11"/>
        <v>8.4674760615143363</v>
      </c>
      <c r="D31">
        <f t="shared" ca="1" si="10"/>
        <v>1.651788842542223E-3</v>
      </c>
      <c r="E31">
        <f t="shared" ca="1" si="10"/>
        <v>43.054446725495751</v>
      </c>
      <c r="F31">
        <f t="shared" ca="1" si="12"/>
        <v>7.1116854723002429E-2</v>
      </c>
      <c r="G31">
        <f t="shared" ca="1" si="13"/>
        <v>1.5784647219462642E-3</v>
      </c>
      <c r="H31">
        <f t="shared" ca="1" si="5"/>
        <v>7425.3401372360422</v>
      </c>
      <c r="I31">
        <f t="shared" ca="1" si="6"/>
        <v>66.518463615889019</v>
      </c>
      <c r="J31" s="1">
        <f t="shared" ca="1" si="14"/>
        <v>7.5458061665683825E-4</v>
      </c>
      <c r="K31">
        <f t="shared" ca="1" si="15"/>
        <v>0.16830004152673633</v>
      </c>
      <c r="L31" s="1">
        <f t="shared" ca="1" si="7"/>
        <v>1</v>
      </c>
      <c r="M31" s="1">
        <f t="shared" ca="1" si="8"/>
        <v>0.67357321541251369</v>
      </c>
      <c r="N31">
        <f t="shared" ca="1" si="9"/>
        <v>103.79443852894318</v>
      </c>
      <c r="O31" s="1">
        <f t="shared" ca="1" si="16"/>
        <v>0.39056895076278558</v>
      </c>
      <c r="P31" s="1">
        <f t="shared" ca="1" si="17"/>
        <v>5.617399212541009E-4</v>
      </c>
      <c r="Q31" s="13">
        <f t="shared" ca="1" si="18"/>
        <v>1.0072073695194792</v>
      </c>
      <c r="R31" s="1">
        <f t="shared" ca="1" si="19"/>
        <v>0.39056895076278558</v>
      </c>
    </row>
    <row r="32" spans="2:18" x14ac:dyDescent="0.25">
      <c r="B32" s="10">
        <f t="shared" ca="1" si="10"/>
        <v>6.7717317109492678E-3</v>
      </c>
      <c r="C32" s="1">
        <f t="shared" ca="1" si="11"/>
        <v>0.95701606805917983</v>
      </c>
      <c r="D32">
        <f t="shared" ca="1" si="10"/>
        <v>4.2167022591331282E-4</v>
      </c>
      <c r="E32">
        <f t="shared" ca="1" si="10"/>
        <v>30.982934022903549</v>
      </c>
      <c r="F32">
        <f t="shared" ca="1" si="12"/>
        <v>1.3064580788895006E-2</v>
      </c>
      <c r="G32">
        <f t="shared" ca="1" si="13"/>
        <v>3.9610123161944535E-4</v>
      </c>
      <c r="H32">
        <f t="shared" ca="1" si="5"/>
        <v>210.59735735435561</v>
      </c>
      <c r="I32">
        <f t="shared" ca="1" si="6"/>
        <v>14.879839869286309</v>
      </c>
      <c r="J32" s="1">
        <f t="shared" ca="1" si="14"/>
        <v>2.298404543837016E-4</v>
      </c>
      <c r="K32">
        <f t="shared" ca="1" si="15"/>
        <v>0.28037655423486224</v>
      </c>
      <c r="L32" s="1">
        <f t="shared" ca="1" si="7"/>
        <v>1</v>
      </c>
      <c r="M32" s="1">
        <f t="shared" ca="1" si="8"/>
        <v>9.2308942916924847E-2</v>
      </c>
      <c r="N32">
        <f t="shared" ca="1" si="9"/>
        <v>19.810419531877546</v>
      </c>
      <c r="O32" s="1">
        <f t="shared" ca="1" si="16"/>
        <v>0.59768261517128407</v>
      </c>
      <c r="P32" s="1">
        <f t="shared" ca="1" si="17"/>
        <v>1.0900065371752493E-3</v>
      </c>
      <c r="Q32" s="13">
        <f t="shared" ca="1" si="18"/>
        <v>0.49244178092414476</v>
      </c>
      <c r="R32" s="1">
        <f t="shared" ca="1" si="19"/>
        <v>0.59768261517128407</v>
      </c>
    </row>
    <row r="33" spans="2:18" x14ac:dyDescent="0.25">
      <c r="B33" s="10">
        <f t="shared" ca="1" si="10"/>
        <v>0.50495292296665895</v>
      </c>
      <c r="C33" s="1">
        <f t="shared" ca="1" si="11"/>
        <v>32.055211921362563</v>
      </c>
      <c r="D33">
        <f t="shared" ca="1" si="10"/>
        <v>3.8054155053172028E-4</v>
      </c>
      <c r="E33">
        <f t="shared" ca="1" si="10"/>
        <v>1.0472678985952528</v>
      </c>
      <c r="F33">
        <f t="shared" ca="1" si="12"/>
        <v>3.985289499535339E-4</v>
      </c>
      <c r="G33">
        <f t="shared" ca="1" si="13"/>
        <v>1.307823805505417E-4</v>
      </c>
      <c r="H33">
        <f t="shared" ca="1" si="5"/>
        <v>2329.0316245155</v>
      </c>
      <c r="I33">
        <f t="shared" ca="1" si="6"/>
        <v>524.64206294830899</v>
      </c>
      <c r="J33" s="1">
        <f t="shared" ca="1" si="14"/>
        <v>5.0438460026679089E-6</v>
      </c>
      <c r="K33">
        <f t="shared" ca="1" si="15"/>
        <v>0.19346830748445809</v>
      </c>
      <c r="L33" s="1">
        <f t="shared" ca="1" si="7"/>
        <v>1</v>
      </c>
      <c r="M33" s="1">
        <f t="shared" ca="1" si="8"/>
        <v>0.7218561730723545</v>
      </c>
      <c r="N33">
        <f t="shared" ca="1" si="9"/>
        <v>1018.9868896097908</v>
      </c>
      <c r="O33" s="1">
        <f t="shared" ca="1" si="16"/>
        <v>0.43342657416882224</v>
      </c>
      <c r="P33" s="1">
        <f t="shared" ca="1" si="17"/>
        <v>1.8270299958340819E-5</v>
      </c>
      <c r="Q33" s="13">
        <f t="shared" ca="1" si="18"/>
        <v>0.15935248822506776</v>
      </c>
      <c r="R33" s="1">
        <f t="shared" ca="1" si="19"/>
        <v>0.43342657416882224</v>
      </c>
    </row>
    <row r="34" spans="2:18" x14ac:dyDescent="0.25">
      <c r="B34" s="10">
        <f t="shared" ca="1" si="10"/>
        <v>2.2694955371557572E-2</v>
      </c>
      <c r="C34" s="1">
        <f t="shared" ca="1" si="11"/>
        <v>6.993607522360927E-2</v>
      </c>
      <c r="D34">
        <f t="shared" ca="1" si="10"/>
        <v>2.1200310734023754E-3</v>
      </c>
      <c r="E34">
        <f t="shared" ca="1" si="10"/>
        <v>4.8355536313597645</v>
      </c>
      <c r="F34">
        <f t="shared" ca="1" si="12"/>
        <v>1.0251523955586395E-2</v>
      </c>
      <c r="G34">
        <f t="shared" ca="1" si="13"/>
        <v>1.4997357212669705E-3</v>
      </c>
      <c r="H34">
        <f t="shared" ca="1" si="5"/>
        <v>58.269794565589315</v>
      </c>
      <c r="I34">
        <f t="shared" ca="1" si="6"/>
        <v>0.48494852122907672</v>
      </c>
      <c r="J34" s="1">
        <f t="shared" ca="1" si="14"/>
        <v>0.54613567998313128</v>
      </c>
      <c r="K34">
        <f t="shared" ca="1" si="15"/>
        <v>0.36899607813451457</v>
      </c>
      <c r="L34" s="1">
        <f t="shared" ca="1" si="7"/>
        <v>1</v>
      </c>
      <c r="M34" s="1">
        <f t="shared" ca="1" si="8"/>
        <v>0.16435324826705022</v>
      </c>
      <c r="N34">
        <f t="shared" ca="1" si="9"/>
        <v>0.44913756189401149</v>
      </c>
      <c r="O34" s="1">
        <f t="shared" ca="1" si="16"/>
        <v>0.78806922878938179</v>
      </c>
      <c r="P34" s="1">
        <f t="shared" ca="1" si="17"/>
        <v>1.4514868534126319</v>
      </c>
      <c r="Q34" s="13">
        <f t="shared" ca="1" si="18"/>
        <v>2.2962352877915957</v>
      </c>
      <c r="R34" s="1">
        <f t="shared" ca="1" si="19"/>
        <v>0.78806922878938179</v>
      </c>
    </row>
    <row r="35" spans="2:18" x14ac:dyDescent="0.25">
      <c r="B35" s="10">
        <f t="shared" ca="1" si="10"/>
        <v>1.7134976400174445E-2</v>
      </c>
      <c r="C35" s="1">
        <f t="shared" ca="1" si="11"/>
        <v>0.27719144973658966</v>
      </c>
      <c r="D35">
        <f t="shared" ca="1" si="10"/>
        <v>9.1857672161255914E-4</v>
      </c>
      <c r="E35">
        <f t="shared" ca="1" si="10"/>
        <v>11.360055799646471</v>
      </c>
      <c r="F35">
        <f t="shared" ca="1" si="12"/>
        <v>1.0435082813774994E-2</v>
      </c>
      <c r="G35">
        <f t="shared" ca="1" si="13"/>
        <v>7.8106581067207261E-4</v>
      </c>
      <c r="H35">
        <f t="shared" ca="1" si="5"/>
        <v>120.28042466659805</v>
      </c>
      <c r="I35">
        <f t="shared" ca="1" si="6"/>
        <v>2.9200319842744018</v>
      </c>
      <c r="J35" s="1">
        <f t="shared" ca="1" si="14"/>
        <v>1.3670061651918584E-2</v>
      </c>
      <c r="K35">
        <f t="shared" ca="1" si="15"/>
        <v>0.31316378399445305</v>
      </c>
      <c r="L35" s="1">
        <f t="shared" ca="1" si="7"/>
        <v>1</v>
      </c>
      <c r="M35" s="1">
        <f t="shared" ca="1" si="8"/>
        <v>0.14373496731825305</v>
      </c>
      <c r="N35">
        <f t="shared" ca="1" si="9"/>
        <v>3.2712873554967716</v>
      </c>
      <c r="O35" s="1">
        <f t="shared" ca="1" si="16"/>
        <v>0.66565833774486516</v>
      </c>
      <c r="P35" s="1">
        <f t="shared" ca="1" si="17"/>
        <v>4.5639312570397439E-2</v>
      </c>
      <c r="Q35" s="13">
        <f t="shared" ca="1" si="18"/>
        <v>1.1873127484995247</v>
      </c>
      <c r="R35" s="1">
        <f t="shared" ca="1" si="19"/>
        <v>0.66565833774486516</v>
      </c>
    </row>
    <row r="36" spans="2:18" x14ac:dyDescent="0.25">
      <c r="B36" s="10">
        <f t="shared" ca="1" si="10"/>
        <v>4.8528924473760148E-3</v>
      </c>
      <c r="C36" s="1">
        <f t="shared" ca="1" si="11"/>
        <v>4.5508456775691624</v>
      </c>
      <c r="D36">
        <f t="shared" ca="1" si="10"/>
        <v>1.8628260438920816E-4</v>
      </c>
      <c r="E36">
        <f t="shared" ca="1" si="10"/>
        <v>9.425939447066165</v>
      </c>
      <c r="F36">
        <f t="shared" ca="1" si="12"/>
        <v>1.755888549014458E-3</v>
      </c>
      <c r="G36">
        <f t="shared" ca="1" si="13"/>
        <v>1.5367563928980185E-4</v>
      </c>
      <c r="H36">
        <f t="shared" ca="1" si="5"/>
        <v>388.53006600537361</v>
      </c>
      <c r="I36">
        <f t="shared" ca="1" si="6"/>
        <v>106.45632121181235</v>
      </c>
      <c r="J36" s="1">
        <f t="shared" ca="1" si="14"/>
        <v>2.8260541045906694E-6</v>
      </c>
      <c r="K36">
        <f t="shared" ca="1" si="15"/>
        <v>0.25157778868543668</v>
      </c>
      <c r="L36" s="1">
        <f t="shared" ca="1" si="7"/>
        <v>1</v>
      </c>
      <c r="M36" s="1">
        <f t="shared" ca="1" si="8"/>
        <v>7.8744878609851354E-2</v>
      </c>
      <c r="N36">
        <f t="shared" ca="1" si="9"/>
        <v>174.6029706585598</v>
      </c>
      <c r="O36" s="1">
        <f t="shared" ca="1" si="16"/>
        <v>0.54058717252728539</v>
      </c>
      <c r="P36" s="1">
        <f t="shared" ca="1" si="17"/>
        <v>1.9470515177762905E-5</v>
      </c>
      <c r="Q36" s="13">
        <f t="shared" ca="1" si="18"/>
        <v>0.17019101567877606</v>
      </c>
      <c r="R36" s="1">
        <f t="shared" ca="1" si="19"/>
        <v>0.54058717252728539</v>
      </c>
    </row>
    <row r="37" spans="2:18" x14ac:dyDescent="0.25">
      <c r="B37" s="10">
        <f t="shared" ca="1" si="10"/>
        <v>4.6333804378803897E-2</v>
      </c>
      <c r="C37" s="1">
        <f t="shared" ca="1" si="11"/>
        <v>0.78906134013907103</v>
      </c>
      <c r="D37">
        <f t="shared" ca="1" si="10"/>
        <v>7.1174042322852335E-3</v>
      </c>
      <c r="E37">
        <f t="shared" ca="1" si="10"/>
        <v>4.3290800375933411</v>
      </c>
      <c r="F37">
        <f t="shared" ca="1" si="12"/>
        <v>3.0811812581468364E-2</v>
      </c>
      <c r="G37">
        <f t="shared" ca="1" si="13"/>
        <v>4.8682924530031191E-3</v>
      </c>
      <c r="H37">
        <f t="shared" ca="1" si="5"/>
        <v>2134.1007595308706</v>
      </c>
      <c r="I37">
        <f t="shared" ca="1" si="6"/>
        <v>2.9861763110863788</v>
      </c>
      <c r="J37" s="1">
        <f t="shared" ca="1" si="14"/>
        <v>2.8432305920617917E-2</v>
      </c>
      <c r="K37">
        <f t="shared" ca="1" si="15"/>
        <v>0.19567427710016266</v>
      </c>
      <c r="L37" s="1">
        <f t="shared" ca="1" si="7"/>
        <v>1</v>
      </c>
      <c r="M37" s="1">
        <f t="shared" ca="1" si="8"/>
        <v>0.23101135489142327</v>
      </c>
      <c r="N37">
        <f t="shared" ca="1" si="9"/>
        <v>3.3533407243166304</v>
      </c>
      <c r="O37" s="1">
        <f t="shared" ca="1" si="16"/>
        <v>0.43728834019803942</v>
      </c>
      <c r="P37" s="1">
        <f t="shared" ca="1" si="17"/>
        <v>3.9851536467730327E-2</v>
      </c>
      <c r="Q37" s="13">
        <f t="shared" ca="1" si="18"/>
        <v>1.2989419257081973</v>
      </c>
      <c r="R37" s="1">
        <f t="shared" ca="1" si="19"/>
        <v>0.43728834019803942</v>
      </c>
    </row>
    <row r="38" spans="2:18" x14ac:dyDescent="0.25">
      <c r="B38" s="10">
        <f t="shared" ca="1" si="10"/>
        <v>2.0874024916612496E-2</v>
      </c>
      <c r="C38" s="1">
        <f t="shared" ca="1" si="11"/>
        <v>0.2134779492244066</v>
      </c>
      <c r="D38">
        <f t="shared" ca="1" si="10"/>
        <v>6.9992530070087891E-2</v>
      </c>
      <c r="E38">
        <f t="shared" ca="1" si="10"/>
        <v>77.673293630106002</v>
      </c>
      <c r="F38">
        <f t="shared" ca="1" si="12"/>
        <v>5.4365503400479609</v>
      </c>
      <c r="G38">
        <f t="shared" ca="1" si="13"/>
        <v>6.8235541576677841E-2</v>
      </c>
      <c r="H38">
        <f t="shared" ca="1" si="5"/>
        <v>8092.6574888921768</v>
      </c>
      <c r="I38">
        <f t="shared" ca="1" si="6"/>
        <v>0.25762776870299953</v>
      </c>
      <c r="J38" s="1">
        <f t="shared" ca="1" si="14"/>
        <v>2.4528432230135446</v>
      </c>
      <c r="K38">
        <f t="shared" ca="1" si="15"/>
        <v>0.16669051365781407</v>
      </c>
      <c r="L38" s="1">
        <f t="shared" ca="1" si="7"/>
        <v>1</v>
      </c>
      <c r="M38" s="1">
        <f t="shared" ca="1" si="8"/>
        <v>0.15792546205711414</v>
      </c>
      <c r="N38">
        <f t="shared" ca="1" si="9"/>
        <v>0.22312996400849716</v>
      </c>
      <c r="O38" s="1">
        <f t="shared" ca="1" si="16"/>
        <v>0.38790434785652855</v>
      </c>
      <c r="P38" s="1">
        <f t="shared" ca="1" si="17"/>
        <v>1.7159149965013341</v>
      </c>
      <c r="Q38" s="13">
        <f t="shared" ca="1" si="18"/>
        <v>4.0188940844182124</v>
      </c>
      <c r="R38" s="1">
        <f t="shared" ca="1" si="19"/>
        <v>0.38790434785652855</v>
      </c>
    </row>
    <row r="39" spans="2:18" x14ac:dyDescent="0.25">
      <c r="B39" s="10">
        <f t="shared" ca="1" si="10"/>
        <v>0.65129855598261832</v>
      </c>
      <c r="C39" s="1">
        <f t="shared" ca="1" si="11"/>
        <v>0.11996905080246552</v>
      </c>
      <c r="D39">
        <f t="shared" ca="1" si="10"/>
        <v>1.7159071583092733E-3</v>
      </c>
      <c r="E39">
        <f t="shared" ca="1" si="10"/>
        <v>65.782571332106599</v>
      </c>
      <c r="F39">
        <f t="shared" ca="1" si="12"/>
        <v>0.1128767850407521</v>
      </c>
      <c r="G39">
        <f t="shared" ca="1" si="13"/>
        <v>1.6652774130934409E-3</v>
      </c>
      <c r="H39">
        <f t="shared" ca="1" si="5"/>
        <v>110.98986142866966</v>
      </c>
      <c r="I39">
        <f t="shared" ca="1" si="6"/>
        <v>0.92467225352646665</v>
      </c>
      <c r="J39" s="1">
        <f t="shared" ca="1" si="14"/>
        <v>5.9140808283369841</v>
      </c>
      <c r="K39">
        <f t="shared" ca="1" si="15"/>
        <v>0.3185092842306731</v>
      </c>
      <c r="L39" s="1">
        <f t="shared" ca="1" si="7"/>
        <v>1</v>
      </c>
      <c r="M39" s="1">
        <f t="shared" ca="1" si="8"/>
        <v>0.81502909965654036</v>
      </c>
      <c r="N39">
        <f t="shared" ca="1" si="9"/>
        <v>0.9170278716594652</v>
      </c>
      <c r="O39" s="1">
        <f t="shared" ca="1" si="16"/>
        <v>0.67702640631611821</v>
      </c>
      <c r="P39" s="1">
        <f t="shared" ca="1" si="17"/>
        <v>4.5291618438639132</v>
      </c>
      <c r="Q39" s="13">
        <f t="shared" ca="1" si="18"/>
        <v>6.9991221168875537</v>
      </c>
      <c r="R39" s="1">
        <f t="shared" ca="1" si="19"/>
        <v>0.67702640631611821</v>
      </c>
    </row>
    <row r="40" spans="2:18" x14ac:dyDescent="0.25">
      <c r="B40" s="10">
        <f t="shared" ca="1" si="10"/>
        <v>2.3630285930248445E-2</v>
      </c>
      <c r="C40" s="1">
        <f t="shared" ca="1" si="11"/>
        <v>1.9275031598912324E-2</v>
      </c>
      <c r="D40">
        <f t="shared" ca="1" si="10"/>
        <v>4.9568169087357117E-2</v>
      </c>
      <c r="E40">
        <f t="shared" ca="1" si="10"/>
        <v>26.431709085521177</v>
      </c>
      <c r="F40">
        <f t="shared" ca="1" si="12"/>
        <v>1.3101714252189471</v>
      </c>
      <c r="G40">
        <f t="shared" ca="1" si="13"/>
        <v>4.608134605197374E-2</v>
      </c>
      <c r="H40">
        <f t="shared" ca="1" si="5"/>
        <v>493.45522292900421</v>
      </c>
      <c r="I40">
        <f t="shared" ca="1" si="6"/>
        <v>2.76413440248994E-2</v>
      </c>
      <c r="J40" s="1">
        <f t="shared" ca="1" si="14"/>
        <v>230.01858642598094</v>
      </c>
      <c r="K40">
        <f t="shared" ca="1" si="15"/>
        <v>0.2418796127594246</v>
      </c>
      <c r="L40" s="1">
        <f t="shared" ca="1" si="7"/>
        <v>1</v>
      </c>
      <c r="M40" s="1">
        <f t="shared" ca="1" si="8"/>
        <v>0.16755010405487755</v>
      </c>
      <c r="N40">
        <f t="shared" ca="1" si="9"/>
        <v>1.8895762722425827E-2</v>
      </c>
      <c r="O40" s="1">
        <f t="shared" ca="1" si="16"/>
        <v>0.52193710898274137</v>
      </c>
      <c r="P40" s="1">
        <f t="shared" ca="1" si="17"/>
        <v>140.30473807522736</v>
      </c>
      <c r="Q40" s="13">
        <f t="shared" ca="1" si="18"/>
        <v>10.181015733806897</v>
      </c>
      <c r="R40" s="1">
        <f t="shared" ca="1" si="19"/>
        <v>0.52193710898274137</v>
      </c>
    </row>
    <row r="41" spans="2:18" x14ac:dyDescent="0.25">
      <c r="B41" s="10">
        <f t="shared" ca="1" si="10"/>
        <v>3.2481177044915649E-3</v>
      </c>
      <c r="C41" s="1">
        <f t="shared" ca="1" si="11"/>
        <v>6.7692970603825904</v>
      </c>
      <c r="D41">
        <f t="shared" ca="1" si="10"/>
        <v>2.2214652567729134E-3</v>
      </c>
      <c r="E41">
        <f t="shared" ca="1" si="10"/>
        <v>1.0976040009980124</v>
      </c>
      <c r="F41">
        <f t="shared" ca="1" si="12"/>
        <v>2.4382891539120265E-3</v>
      </c>
      <c r="G41">
        <f t="shared" ca="1" si="13"/>
        <v>7.8715328141571285E-4</v>
      </c>
      <c r="H41">
        <f t="shared" ca="1" si="5"/>
        <v>2960.2635521988304</v>
      </c>
      <c r="I41">
        <f t="shared" ca="1" si="6"/>
        <v>45.855275442781732</v>
      </c>
      <c r="J41" s="1">
        <f t="shared" ca="1" si="14"/>
        <v>4.3788787269749805E-6</v>
      </c>
      <c r="K41">
        <f t="shared" ca="1" si="15"/>
        <v>0.18766341774378509</v>
      </c>
      <c r="L41" s="1">
        <f t="shared" ca="1" si="7"/>
        <v>1</v>
      </c>
      <c r="M41" s="1">
        <f t="shared" ca="1" si="8"/>
        <v>6.5020207166453597E-2</v>
      </c>
      <c r="N41">
        <f t="shared" ca="1" si="9"/>
        <v>68.785448444395271</v>
      </c>
      <c r="O41" s="1">
        <f t="shared" ca="1" si="16"/>
        <v>0.42334494158436797</v>
      </c>
      <c r="P41" s="1">
        <f t="shared" ca="1" si="17"/>
        <v>2.7332396621059385E-5</v>
      </c>
      <c r="Q41" s="13">
        <f t="shared" ca="1" si="18"/>
        <v>9.1622732064410337E-2</v>
      </c>
      <c r="R41" s="1">
        <f t="shared" ca="1" si="19"/>
        <v>0.42334494158436797</v>
      </c>
    </row>
    <row r="42" spans="2:18" x14ac:dyDescent="0.25">
      <c r="B42" s="10">
        <f t="shared" ca="1" si="10"/>
        <v>6.3151708734768804E-3</v>
      </c>
      <c r="C42" s="1">
        <f t="shared" ca="1" si="11"/>
        <v>0.77983827662096139</v>
      </c>
      <c r="D42">
        <f t="shared" ca="1" si="10"/>
        <v>1.411333597499809E-3</v>
      </c>
      <c r="E42">
        <f t="shared" ca="1" si="10"/>
        <v>39.490533298194286</v>
      </c>
      <c r="F42">
        <f t="shared" ca="1" si="12"/>
        <v>5.5734316426926542E-2</v>
      </c>
      <c r="G42">
        <f t="shared" ca="1" si="13"/>
        <v>1.3433020016002581E-3</v>
      </c>
      <c r="H42">
        <f t="shared" ca="1" si="5"/>
        <v>581.97684328301852</v>
      </c>
      <c r="I42">
        <f t="shared" ca="1" si="6"/>
        <v>6.6275834371064173</v>
      </c>
      <c r="J42" s="1">
        <f t="shared" ca="1" si="14"/>
        <v>1.094734151891752E-3</v>
      </c>
      <c r="K42">
        <f t="shared" ca="1" si="15"/>
        <v>0.23561082817018522</v>
      </c>
      <c r="L42" s="1">
        <f t="shared" ref="L42:L73" ca="1" si="20">H42^L$8</f>
        <v>1</v>
      </c>
      <c r="M42" s="1">
        <f t="shared" ref="M42:M73" ca="1" si="21">B42^M$8</f>
        <v>8.9286067536629168E-2</v>
      </c>
      <c r="N42">
        <f t="shared" ref="N42:N73" ca="1" si="22">I42^N$8</f>
        <v>8.0987660857866413</v>
      </c>
      <c r="O42" s="1">
        <f t="shared" ca="1" si="16"/>
        <v>0.5100411456917332</v>
      </c>
      <c r="P42" s="1">
        <f t="shared" ca="1" si="17"/>
        <v>2.7669611353652703E-3</v>
      </c>
      <c r="Q42" s="13">
        <f t="shared" ca="1" si="18"/>
        <v>0.68537825883829917</v>
      </c>
      <c r="R42" s="1">
        <f t="shared" ca="1" si="19"/>
        <v>0.5100411456917332</v>
      </c>
    </row>
    <row r="43" spans="2:18" x14ac:dyDescent="0.25">
      <c r="B43" s="10">
        <f t="shared" ca="1" si="10"/>
        <v>0.71676949943226365</v>
      </c>
      <c r="C43" s="1">
        <f t="shared" ca="1" si="11"/>
        <v>0.73879850821408743</v>
      </c>
      <c r="D43">
        <f t="shared" ca="1" si="10"/>
        <v>7.5232036870384678E-3</v>
      </c>
      <c r="E43">
        <f t="shared" ca="1" si="10"/>
        <v>1.4392013958546508</v>
      </c>
      <c r="F43">
        <f t="shared" ca="1" si="12"/>
        <v>1.0827405247684618E-2</v>
      </c>
      <c r="G43">
        <f t="shared" ca="1" si="13"/>
        <v>3.1482323950947277E-3</v>
      </c>
      <c r="H43">
        <f t="shared" ca="1" si="5"/>
        <v>1292.1718872262491</v>
      </c>
      <c r="I43">
        <f t="shared" ca="1" si="6"/>
        <v>2.7195064676174128</v>
      </c>
      <c r="J43" s="1">
        <f t="shared" ca="1" si="14"/>
        <v>0.32445410613261777</v>
      </c>
      <c r="K43">
        <f t="shared" ca="1" si="15"/>
        <v>0.20937790471950288</v>
      </c>
      <c r="L43" s="1">
        <f t="shared" ca="1" si="20"/>
        <v>1</v>
      </c>
      <c r="M43" s="1">
        <f t="shared" ca="1" si="21"/>
        <v>0.85313160174599356</v>
      </c>
      <c r="N43">
        <f t="shared" ca="1" si="22"/>
        <v>3.0237511474949437</v>
      </c>
      <c r="O43" s="1">
        <f t="shared" ca="1" si="16"/>
        <v>0.46165081548067832</v>
      </c>
      <c r="P43" s="1">
        <f t="shared" ca="1" si="17"/>
        <v>0.45564046512877754</v>
      </c>
      <c r="Q43" s="13">
        <f t="shared" ca="1" si="18"/>
        <v>1.9778627708311967</v>
      </c>
      <c r="R43" s="1">
        <f t="shared" ca="1" si="19"/>
        <v>0.46165081548067832</v>
      </c>
    </row>
    <row r="44" spans="2:18" x14ac:dyDescent="0.25">
      <c r="B44" s="10">
        <f t="shared" ca="1" si="10"/>
        <v>4.779791478567888E-2</v>
      </c>
      <c r="C44" s="1">
        <f t="shared" ca="1" si="11"/>
        <v>0.21404072605124971</v>
      </c>
      <c r="D44">
        <f t="shared" ca="1" si="10"/>
        <v>3.0595816485966417E-4</v>
      </c>
      <c r="E44">
        <f t="shared" ca="1" si="10"/>
        <v>7.4615055338756235</v>
      </c>
      <c r="F44">
        <f t="shared" ca="1" si="12"/>
        <v>2.2829085402348145E-3</v>
      </c>
      <c r="G44">
        <f t="shared" ca="1" si="13"/>
        <v>2.4128385615388307E-4</v>
      </c>
      <c r="H44">
        <f t="shared" ca="1" si="5"/>
        <v>28.691428753123574</v>
      </c>
      <c r="I44">
        <f t="shared" ca="1" si="6"/>
        <v>3.9068873412245781</v>
      </c>
      <c r="J44" s="1">
        <f t="shared" ca="1" si="14"/>
        <v>1.9756198410973203E-2</v>
      </c>
      <c r="K44">
        <f t="shared" ca="1" si="15"/>
        <v>0.44688098143911215</v>
      </c>
      <c r="L44" s="1">
        <f t="shared" ca="1" si="20"/>
        <v>1</v>
      </c>
      <c r="M44" s="1">
        <f t="shared" ca="1" si="21"/>
        <v>0.23446502554707613</v>
      </c>
      <c r="N44">
        <f t="shared" ca="1" si="22"/>
        <v>4.5140354173877055</v>
      </c>
      <c r="O44" s="1">
        <f t="shared" ca="1" si="16"/>
        <v>0.97090556028093356</v>
      </c>
      <c r="P44" s="1">
        <f t="shared" ca="1" si="17"/>
        <v>0.13023918724700512</v>
      </c>
      <c r="Q44" s="13">
        <f t="shared" ca="1" si="18"/>
        <v>1.3510911664558809</v>
      </c>
      <c r="R44" s="1">
        <f t="shared" ca="1" si="19"/>
        <v>0.97090556028093356</v>
      </c>
    </row>
    <row r="45" spans="2:18" x14ac:dyDescent="0.25">
      <c r="B45" s="10">
        <f t="shared" ca="1" si="10"/>
        <v>0.14956067053048872</v>
      </c>
      <c r="C45" s="1">
        <f t="shared" ca="1" si="11"/>
        <v>6.2535638509420921E-3</v>
      </c>
      <c r="D45">
        <f t="shared" ca="1" si="10"/>
        <v>1.1246625958692502E-2</v>
      </c>
      <c r="E45">
        <f t="shared" ca="1" si="10"/>
        <v>23.719301101861291</v>
      </c>
      <c r="F45">
        <f t="shared" ca="1" si="12"/>
        <v>0.26676210749423684</v>
      </c>
      <c r="G45">
        <f t="shared" ca="1" si="13"/>
        <v>1.037205896216719E-2</v>
      </c>
      <c r="H45">
        <f t="shared" ca="1" si="5"/>
        <v>36.034629436471498</v>
      </c>
      <c r="I45">
        <f t="shared" ca="1" si="6"/>
        <v>1.8827036259055779E-2</v>
      </c>
      <c r="J45" s="1">
        <f t="shared" ca="1" si="14"/>
        <v>3113.0507295441444</v>
      </c>
      <c r="K45">
        <f t="shared" ca="1" si="15"/>
        <v>0.41847069325687847</v>
      </c>
      <c r="L45" s="1">
        <f t="shared" ca="1" si="20"/>
        <v>1</v>
      </c>
      <c r="M45" s="1">
        <f t="shared" ca="1" si="21"/>
        <v>0.40400608048966385</v>
      </c>
      <c r="N45">
        <f t="shared" ca="1" si="22"/>
        <v>1.2356880497668067E-2</v>
      </c>
      <c r="O45" s="1">
        <f t="shared" ca="1" si="16"/>
        <v>0.90274885601865718</v>
      </c>
      <c r="P45" s="1">
        <f t="shared" ca="1" si="17"/>
        <v>986.33800466842933</v>
      </c>
      <c r="Q45" s="13">
        <f t="shared" ca="1" si="18"/>
        <v>21.362136755695893</v>
      </c>
      <c r="R45" s="1">
        <f t="shared" ca="1" si="19"/>
        <v>0.90274885601865718</v>
      </c>
    </row>
    <row r="46" spans="2:18" x14ac:dyDescent="0.25">
      <c r="B46" s="10">
        <f t="shared" ca="1" si="10"/>
        <v>1.4338814812857954E-3</v>
      </c>
      <c r="C46" s="1">
        <f t="shared" ca="1" si="11"/>
        <v>3.9369055926690288</v>
      </c>
      <c r="D46">
        <f t="shared" ca="1" si="10"/>
        <v>1.5819284258700229E-3</v>
      </c>
      <c r="E46">
        <f t="shared" ca="1" si="10"/>
        <v>4.2225414468415758</v>
      </c>
      <c r="F46">
        <f t="shared" ca="1" si="12"/>
        <v>6.6797583441730226E-3</v>
      </c>
      <c r="G46">
        <f t="shared" ca="1" si="13"/>
        <v>1.0734775173837565E-3</v>
      </c>
      <c r="H46">
        <f t="shared" ca="1" si="5"/>
        <v>2347.8775787736531</v>
      </c>
      <c r="I46">
        <f t="shared" ca="1" si="6"/>
        <v>31.602910542033563</v>
      </c>
      <c r="J46" s="1">
        <f t="shared" ca="1" si="14"/>
        <v>7.7939066952582937E-6</v>
      </c>
      <c r="K46">
        <f t="shared" ca="1" si="15"/>
        <v>0.19326741266100253</v>
      </c>
      <c r="L46" s="1">
        <f t="shared" ca="1" si="20"/>
        <v>1</v>
      </c>
      <c r="M46" s="1">
        <f t="shared" ca="1" si="21"/>
        <v>4.4020687712650504E-2</v>
      </c>
      <c r="N46">
        <f t="shared" ca="1" si="22"/>
        <v>45.572006690878993</v>
      </c>
      <c r="O46" s="1">
        <f t="shared" ca="1" si="16"/>
        <v>0.4330757217925536</v>
      </c>
      <c r="P46" s="1">
        <f t="shared" ca="1" si="17"/>
        <v>3.0636050518666883E-5</v>
      </c>
      <c r="Q46" s="13">
        <f t="shared" ca="1" si="18"/>
        <v>0.15810918554582901</v>
      </c>
      <c r="R46" s="1">
        <f t="shared" ca="1" si="19"/>
        <v>0.4330757217925536</v>
      </c>
    </row>
    <row r="47" spans="2:18" x14ac:dyDescent="0.25">
      <c r="B47" s="10">
        <f t="shared" ca="1" si="10"/>
        <v>0.16260787295347215</v>
      </c>
      <c r="C47" s="1">
        <f t="shared" ca="1" si="11"/>
        <v>7.0828395183961961</v>
      </c>
      <c r="D47">
        <f t="shared" ca="1" si="10"/>
        <v>1.4381568160427027E-3</v>
      </c>
      <c r="E47">
        <f t="shared" ca="1" si="10"/>
        <v>12.174396817906544</v>
      </c>
      <c r="F47">
        <f t="shared" ca="1" si="12"/>
        <v>1.7508691764880888E-2</v>
      </c>
      <c r="G47">
        <f t="shared" ca="1" si="13"/>
        <v>1.2352336392023482E-3</v>
      </c>
      <c r="H47">
        <f t="shared" ca="1" si="5"/>
        <v>4860.5342412193013</v>
      </c>
      <c r="I47">
        <f t="shared" ca="1" si="6"/>
        <v>59.630681954521158</v>
      </c>
      <c r="J47" s="1">
        <f t="shared" ca="1" si="14"/>
        <v>3.1422075667744096E-4</v>
      </c>
      <c r="K47">
        <f t="shared" ca="1" si="15"/>
        <v>0.17670126368931413</v>
      </c>
      <c r="L47" s="1">
        <f t="shared" ca="1" si="20"/>
        <v>1</v>
      </c>
      <c r="M47" s="1">
        <f t="shared" ca="1" si="21"/>
        <v>0.42045016608891772</v>
      </c>
      <c r="N47">
        <f t="shared" ca="1" si="22"/>
        <v>91.974952531664684</v>
      </c>
      <c r="O47" s="1">
        <f t="shared" ca="1" si="16"/>
        <v>0.40462705157009216</v>
      </c>
      <c r="P47" s="1">
        <f t="shared" ca="1" si="17"/>
        <v>3.4119380852781463E-4</v>
      </c>
      <c r="Q47" s="13">
        <f t="shared" ca="1" si="18"/>
        <v>0.69187524195524075</v>
      </c>
      <c r="R47" s="1">
        <f t="shared" ca="1" si="19"/>
        <v>0.40462705157009216</v>
      </c>
    </row>
    <row r="48" spans="2:18" x14ac:dyDescent="0.25">
      <c r="B48" s="10">
        <f t="shared" ca="1" si="10"/>
        <v>0.27693802333074247</v>
      </c>
      <c r="C48" s="1">
        <f t="shared" ca="1" si="11"/>
        <v>2.3409784404341467</v>
      </c>
      <c r="D48">
        <f t="shared" ca="1" si="10"/>
        <v>3.1169495038781705E-3</v>
      </c>
      <c r="E48">
        <f t="shared" ca="1" si="10"/>
        <v>33.061928544045095</v>
      </c>
      <c r="F48">
        <f t="shared" ca="1" si="12"/>
        <v>0.10305236177261688</v>
      </c>
      <c r="G48">
        <f t="shared" ca="1" si="13"/>
        <v>2.9391526950139561E-3</v>
      </c>
      <c r="H48">
        <f t="shared" ca="1" si="5"/>
        <v>3822.4961623175504</v>
      </c>
      <c r="I48">
        <f t="shared" ca="1" si="6"/>
        <v>13.387455093443711</v>
      </c>
      <c r="J48" s="1">
        <f t="shared" ca="1" si="14"/>
        <v>1.1656519741678639E-2</v>
      </c>
      <c r="K48">
        <f t="shared" ca="1" si="15"/>
        <v>0.18184774180054122</v>
      </c>
      <c r="L48" s="1">
        <f t="shared" ca="1" si="20"/>
        <v>1</v>
      </c>
      <c r="M48" s="1">
        <f t="shared" ca="1" si="21"/>
        <v>0.54202147598913564</v>
      </c>
      <c r="N48">
        <f t="shared" ca="1" si="22"/>
        <v>17.624955044570463</v>
      </c>
      <c r="O48" s="1">
        <f t="shared" ca="1" si="16"/>
        <v>0.41336218117778079</v>
      </c>
      <c r="P48" s="1">
        <f t="shared" ca="1" si="17"/>
        <v>9.1311771467432815E-3</v>
      </c>
      <c r="Q48" s="13">
        <f t="shared" ca="1" si="18"/>
        <v>1.6854979269791435</v>
      </c>
      <c r="R48" s="1">
        <f t="shared" ca="1" si="19"/>
        <v>0.41336218117778079</v>
      </c>
    </row>
    <row r="49" spans="2:18" x14ac:dyDescent="0.25">
      <c r="B49" s="10">
        <f t="shared" ca="1" si="10"/>
        <v>7.7981569120647385E-3</v>
      </c>
      <c r="C49" s="1">
        <f t="shared" ca="1" si="11"/>
        <v>0.15182562550822909</v>
      </c>
      <c r="D49">
        <f t="shared" ca="1" si="10"/>
        <v>8.9981766598137957E-3</v>
      </c>
      <c r="E49">
        <f t="shared" ca="1" si="10"/>
        <v>1.2308870106378476</v>
      </c>
      <c r="F49">
        <f t="shared" ca="1" si="12"/>
        <v>1.1075738769989456E-2</v>
      </c>
      <c r="G49">
        <f t="shared" ca="1" si="13"/>
        <v>3.4280798844162808E-3</v>
      </c>
      <c r="H49">
        <f t="shared" ca="1" si="5"/>
        <v>289.150207079822</v>
      </c>
      <c r="I49">
        <f t="shared" ca="1" si="6"/>
        <v>0.51101461096321843</v>
      </c>
      <c r="J49" s="1">
        <f t="shared" ca="1" si="14"/>
        <v>9.1014741440509556E-2</v>
      </c>
      <c r="K49">
        <f t="shared" ca="1" si="15"/>
        <v>0.26469282050472348</v>
      </c>
      <c r="L49" s="1">
        <f t="shared" ca="1" si="20"/>
        <v>1</v>
      </c>
      <c r="M49" s="1">
        <f t="shared" ca="1" si="21"/>
        <v>9.8737055006416288E-2</v>
      </c>
      <c r="N49">
        <f t="shared" ca="1" si="22"/>
        <v>0.47591265070500305</v>
      </c>
      <c r="O49" s="1">
        <f t="shared" ca="1" si="16"/>
        <v>0.56627532975477834</v>
      </c>
      <c r="P49" s="1">
        <f t="shared" ca="1" si="17"/>
        <v>0.37665088959141974</v>
      </c>
      <c r="Q49" s="13">
        <f t="shared" ca="1" si="18"/>
        <v>0.86078220906245839</v>
      </c>
      <c r="R49" s="1">
        <f t="shared" ca="1" si="19"/>
        <v>0.56627532975477834</v>
      </c>
    </row>
    <row r="50" spans="2:18" x14ac:dyDescent="0.25">
      <c r="B50" s="10">
        <f t="shared" ca="1" si="10"/>
        <v>6.9366196881226619E-3</v>
      </c>
      <c r="C50" s="1">
        <f t="shared" ca="1" si="11"/>
        <v>0.69850287961345681</v>
      </c>
      <c r="D50">
        <f t="shared" ca="1" si="10"/>
        <v>3.6300581317272302E-4</v>
      </c>
      <c r="E50">
        <f t="shared" ca="1" si="10"/>
        <v>37.183813272706807</v>
      </c>
      <c r="F50">
        <f t="shared" ca="1" si="12"/>
        <v>1.3497940373921626E-2</v>
      </c>
      <c r="G50">
        <f t="shared" ca="1" si="13"/>
        <v>3.4447745756596677E-4</v>
      </c>
      <c r="H50">
        <f t="shared" ca="1" si="5"/>
        <v>133.67694226208343</v>
      </c>
      <c r="I50">
        <f t="shared" ca="1" si="6"/>
        <v>11.705147944308022</v>
      </c>
      <c r="J50" s="1">
        <f t="shared" ca="1" si="14"/>
        <v>3.8435389280931355E-4</v>
      </c>
      <c r="K50">
        <f t="shared" ca="1" si="15"/>
        <v>0.30640847125341586</v>
      </c>
      <c r="L50" s="1">
        <f t="shared" ca="1" si="20"/>
        <v>1</v>
      </c>
      <c r="M50" s="1">
        <f t="shared" ca="1" si="21"/>
        <v>9.3374339070009971E-2</v>
      </c>
      <c r="N50">
        <f t="shared" ca="1" si="22"/>
        <v>15.192346582593171</v>
      </c>
      <c r="O50" s="1">
        <f t="shared" ca="1" si="16"/>
        <v>0.65140429231617414</v>
      </c>
      <c r="P50" s="1">
        <f t="shared" ca="1" si="17"/>
        <v>2.1452594644008429E-3</v>
      </c>
      <c r="Q50" s="13">
        <f t="shared" ca="1" si="18"/>
        <v>0.55446011491485636</v>
      </c>
      <c r="R50" s="1">
        <f t="shared" ca="1" si="19"/>
        <v>0.65140429231617414</v>
      </c>
    </row>
    <row r="51" spans="2:18" x14ac:dyDescent="0.25">
      <c r="B51" s="10">
        <f t="shared" ca="1" si="10"/>
        <v>0.1210257226834494</v>
      </c>
      <c r="C51" s="1">
        <f t="shared" ca="1" si="11"/>
        <v>7.4829659554268194E-2</v>
      </c>
      <c r="D51">
        <f t="shared" ca="1" si="10"/>
        <v>2.0835109086679286E-2</v>
      </c>
      <c r="E51">
        <f t="shared" ca="1" si="10"/>
        <v>1.1781889112906554</v>
      </c>
      <c r="F51">
        <f t="shared" ca="1" si="12"/>
        <v>2.4547694491456711E-2</v>
      </c>
      <c r="G51">
        <f t="shared" ca="1" si="13"/>
        <v>7.723799678568493E-3</v>
      </c>
      <c r="H51">
        <f t="shared" ca="1" si="5"/>
        <v>321.09405578480363</v>
      </c>
      <c r="I51">
        <f t="shared" ca="1" si="6"/>
        <v>0.16551653130935015</v>
      </c>
      <c r="J51" s="1">
        <f t="shared" ca="1" si="14"/>
        <v>13.101473472929005</v>
      </c>
      <c r="K51">
        <f t="shared" ca="1" si="15"/>
        <v>0.25988723265823865</v>
      </c>
      <c r="L51" s="1">
        <f t="shared" ca="1" si="20"/>
        <v>1</v>
      </c>
      <c r="M51" s="1">
        <f t="shared" ca="1" si="21"/>
        <v>0.36520158654341001</v>
      </c>
      <c r="N51">
        <f t="shared" ca="1" si="22"/>
        <v>0.13678502755113447</v>
      </c>
      <c r="O51" s="1">
        <f t="shared" ca="1" si="16"/>
        <v>0.55680106972163779</v>
      </c>
      <c r="P51" s="1">
        <f t="shared" ca="1" si="17"/>
        <v>21.175096223036192</v>
      </c>
      <c r="Q51" s="13">
        <f t="shared" ca="1" si="18"/>
        <v>3.2213867324044188</v>
      </c>
      <c r="R51" s="1">
        <f t="shared" ca="1" si="19"/>
        <v>0.55680106972163779</v>
      </c>
    </row>
    <row r="52" spans="2:18" x14ac:dyDescent="0.25">
      <c r="B52" s="10">
        <f t="shared" ca="1" si="10"/>
        <v>2.3258329481433654E-3</v>
      </c>
      <c r="C52" s="1">
        <f t="shared" ca="1" si="11"/>
        <v>2.6068107947382012E-3</v>
      </c>
      <c r="D52">
        <f t="shared" ca="1" si="10"/>
        <v>2.5401468246729869E-2</v>
      </c>
      <c r="E52">
        <f t="shared" ca="1" si="10"/>
        <v>54.329099699537529</v>
      </c>
      <c r="F52">
        <f t="shared" ca="1" si="12"/>
        <v>1.3800389008912237</v>
      </c>
      <c r="G52">
        <f t="shared" ca="1" si="13"/>
        <v>2.449957319134206E-2</v>
      </c>
      <c r="H52">
        <f t="shared" ca="1" si="5"/>
        <v>35.480973256482848</v>
      </c>
      <c r="I52">
        <f t="shared" ca="1" si="6"/>
        <v>5.2221049643698071E-3</v>
      </c>
      <c r="J52" s="1">
        <f t="shared" ca="1" si="14"/>
        <v>658.07745102394449</v>
      </c>
      <c r="K52">
        <f t="shared" ca="1" si="15"/>
        <v>0.4202861961150447</v>
      </c>
      <c r="L52" s="1">
        <f t="shared" ca="1" si="20"/>
        <v>1</v>
      </c>
      <c r="M52" s="1">
        <f t="shared" ca="1" si="21"/>
        <v>5.5444433867099518E-2</v>
      </c>
      <c r="N52">
        <f t="shared" ca="1" si="22"/>
        <v>2.9918321872502841E-3</v>
      </c>
      <c r="O52" s="1">
        <f t="shared" ca="1" si="16"/>
        <v>0.90705680482486906</v>
      </c>
      <c r="P52" s="1">
        <f t="shared" ca="1" si="17"/>
        <v>442.76008090273746</v>
      </c>
      <c r="Q52" s="13">
        <f t="shared" ca="1" si="18"/>
        <v>10.161590542275402</v>
      </c>
      <c r="R52" s="1">
        <f t="shared" ca="1" si="19"/>
        <v>0.90705680482486906</v>
      </c>
    </row>
    <row r="53" spans="2:18" x14ac:dyDescent="0.25">
      <c r="B53" s="10">
        <f t="shared" ca="1" si="10"/>
        <v>0.37244221053792137</v>
      </c>
      <c r="C53" s="1">
        <f t="shared" ca="1" si="11"/>
        <v>0.14409598274011268</v>
      </c>
      <c r="D53">
        <f t="shared" ca="1" si="10"/>
        <v>2.5634412389413685E-4</v>
      </c>
      <c r="E53">
        <f t="shared" ca="1" si="10"/>
        <v>82.470897514545086</v>
      </c>
      <c r="F53">
        <f t="shared" ca="1" si="12"/>
        <v>2.1140929970129209E-2</v>
      </c>
      <c r="G53">
        <f t="shared" ca="1" si="13"/>
        <v>2.5027471699929483E-4</v>
      </c>
      <c r="H53">
        <f t="shared" ca="1" si="5"/>
        <v>20.03532294500943</v>
      </c>
      <c r="I53">
        <f t="shared" ca="1" si="6"/>
        <v>2.8734635087951097</v>
      </c>
      <c r="J53" s="1">
        <f t="shared" ca="1" si="14"/>
        <v>0.35231499070760175</v>
      </c>
      <c r="K53">
        <f t="shared" ca="1" si="15"/>
        <v>0.50041753788478516</v>
      </c>
      <c r="L53" s="1">
        <f t="shared" ca="1" si="20"/>
        <v>1</v>
      </c>
      <c r="M53" s="1">
        <f t="shared" ca="1" si="21"/>
        <v>0.62430252754589732</v>
      </c>
      <c r="N53">
        <f t="shared" ca="1" si="22"/>
        <v>3.2136360380524662</v>
      </c>
      <c r="O53" s="1">
        <f t="shared" ca="1" si="16"/>
        <v>1.1032638058296937</v>
      </c>
      <c r="P53" s="1">
        <f t="shared" ca="1" si="17"/>
        <v>0.99364502807247768</v>
      </c>
      <c r="Q53" s="13">
        <f t="shared" ca="1" si="18"/>
        <v>3.6602001178478725</v>
      </c>
      <c r="R53" s="1">
        <f t="shared" ca="1" si="19"/>
        <v>1.1032638058296937</v>
      </c>
    </row>
    <row r="54" spans="2:18" x14ac:dyDescent="0.25">
      <c r="B54" s="10">
        <f t="shared" ca="1" si="10"/>
        <v>2.2625882434523328E-3</v>
      </c>
      <c r="C54" s="1">
        <f t="shared" ca="1" si="11"/>
        <v>6.7406807111635656</v>
      </c>
      <c r="D54">
        <f t="shared" ca="1" si="10"/>
        <v>1.5348529445495895E-4</v>
      </c>
      <c r="E54">
        <f t="shared" ca="1" si="10"/>
        <v>11.902749481975249</v>
      </c>
      <c r="F54">
        <f t="shared" ca="1" si="12"/>
        <v>1.8268970090645812E-3</v>
      </c>
      <c r="G54">
        <f t="shared" ca="1" si="13"/>
        <v>1.3140544691775765E-4</v>
      </c>
      <c r="H54">
        <f t="shared" ca="1" si="5"/>
        <v>492.09008965575379</v>
      </c>
      <c r="I54">
        <f t="shared" ca="1" si="6"/>
        <v>173.71441840564211</v>
      </c>
      <c r="J54" s="1">
        <f t="shared" ca="1" si="14"/>
        <v>5.1353538722362758E-7</v>
      </c>
      <c r="K54">
        <f t="shared" ca="1" si="15"/>
        <v>0.24198771384394985</v>
      </c>
      <c r="L54" s="1">
        <f t="shared" ca="1" si="20"/>
        <v>1</v>
      </c>
      <c r="M54" s="1">
        <f t="shared" ca="1" si="21"/>
        <v>5.4720094154587728E-2</v>
      </c>
      <c r="N54">
        <f t="shared" ca="1" si="22"/>
        <v>300.09479891241136</v>
      </c>
      <c r="O54" s="1">
        <f t="shared" ca="1" si="16"/>
        <v>0.52214335004496326</v>
      </c>
      <c r="P54" s="1">
        <f t="shared" ca="1" si="17"/>
        <v>3.9783815795479821E-6</v>
      </c>
      <c r="Q54" s="13">
        <f t="shared" ca="1" si="18"/>
        <v>0.11276087110884933</v>
      </c>
      <c r="R54" s="1">
        <f t="shared" ca="1" si="19"/>
        <v>0.52214335004496326</v>
      </c>
    </row>
    <row r="55" spans="2:18" x14ac:dyDescent="0.25">
      <c r="B55" s="10">
        <f t="shared" ref="B55:E109" ca="1" si="23">B$7*10^(RAND()*LOG10(B$8/B$7))</f>
        <v>7.1440800267566409E-3</v>
      </c>
      <c r="C55" s="1">
        <f t="shared" ca="1" si="11"/>
        <v>9.5610772214080608</v>
      </c>
      <c r="D55">
        <f t="shared" ca="1" si="23"/>
        <v>1.6216556136136432E-4</v>
      </c>
      <c r="E55">
        <f t="shared" ca="1" si="23"/>
        <v>4.34162917129827</v>
      </c>
      <c r="F55">
        <f t="shared" ca="1" si="12"/>
        <v>7.0406273178645899E-4</v>
      </c>
      <c r="G55">
        <f t="shared" ca="1" si="13"/>
        <v>1.1102237497155986E-4</v>
      </c>
      <c r="H55">
        <f t="shared" ca="1" si="5"/>
        <v>589.71861133733637</v>
      </c>
      <c r="I55">
        <f t="shared" ca="1" si="6"/>
        <v>239.71378386415941</v>
      </c>
      <c r="J55" s="1">
        <f t="shared" ca="1" si="14"/>
        <v>6.8092952718384816E-7</v>
      </c>
      <c r="K55">
        <f t="shared" ca="1" si="15"/>
        <v>0.23512278254329722</v>
      </c>
      <c r="L55" s="1">
        <f t="shared" ca="1" si="20"/>
        <v>1</v>
      </c>
      <c r="M55" s="1">
        <f t="shared" ca="1" si="21"/>
        <v>9.4696164765776705E-2</v>
      </c>
      <c r="N55">
        <f t="shared" ca="1" si="22"/>
        <v>428.48977812906259</v>
      </c>
      <c r="O55" s="1">
        <f t="shared" ca="1" si="16"/>
        <v>0.50912030371993988</v>
      </c>
      <c r="P55" s="1">
        <f t="shared" ca="1" si="17"/>
        <v>4.9032702374825035E-6</v>
      </c>
      <c r="Q55" s="13">
        <f t="shared" ca="1" si="18"/>
        <v>0.1136055158512938</v>
      </c>
      <c r="R55" s="1">
        <f t="shared" ca="1" si="19"/>
        <v>0.50912030371993988</v>
      </c>
    </row>
    <row r="56" spans="2:18" x14ac:dyDescent="0.25">
      <c r="B56" s="10">
        <f t="shared" ca="1" si="23"/>
        <v>0.95011138566710562</v>
      </c>
      <c r="C56" s="1">
        <f t="shared" ca="1" si="11"/>
        <v>1.7693217821426108E-3</v>
      </c>
      <c r="D56">
        <f t="shared" ca="1" si="23"/>
        <v>1.3628408247720032E-2</v>
      </c>
      <c r="E56">
        <f t="shared" ca="1" si="23"/>
        <v>82.594955631279589</v>
      </c>
      <c r="F56">
        <f t="shared" ca="1" si="12"/>
        <v>1.1256377745454009</v>
      </c>
      <c r="G56">
        <f t="shared" ca="1" si="13"/>
        <v>1.3306204443816602E-2</v>
      </c>
      <c r="H56">
        <f t="shared" ca="1" si="5"/>
        <v>13.079420755604175</v>
      </c>
      <c r="I56">
        <f t="shared" ca="1" si="6"/>
        <v>4.8389346070263047E-3</v>
      </c>
      <c r="J56" s="1">
        <f t="shared" ca="1" si="14"/>
        <v>316937.81568493287</v>
      </c>
      <c r="K56">
        <f t="shared" ca="1" si="15"/>
        <v>0.58342148111838066</v>
      </c>
      <c r="L56" s="1">
        <f t="shared" ca="1" si="20"/>
        <v>1</v>
      </c>
      <c r="M56" s="1">
        <f t="shared" ca="1" si="21"/>
        <v>0.97588456086019137</v>
      </c>
      <c r="N56">
        <f t="shared" ca="1" si="22"/>
        <v>2.7500033758316371E-3</v>
      </c>
      <c r="O56" s="1">
        <f t="shared" ca="1" si="16"/>
        <v>1.3165975065245801</v>
      </c>
      <c r="P56" s="1">
        <f t="shared" ca="1" si="17"/>
        <v>17518.572401265108</v>
      </c>
      <c r="Q56" s="13">
        <f t="shared" ca="1" si="18"/>
        <v>72.114690805214778</v>
      </c>
      <c r="R56" s="1">
        <f t="shared" ca="1" si="19"/>
        <v>1.3165975065245801</v>
      </c>
    </row>
    <row r="57" spans="2:18" x14ac:dyDescent="0.25">
      <c r="B57" s="10">
        <f t="shared" ca="1" si="23"/>
        <v>5.0804143398669351E-2</v>
      </c>
      <c r="C57" s="1">
        <f t="shared" ca="1" si="11"/>
        <v>8.0651106766858327E-3</v>
      </c>
      <c r="D57">
        <f t="shared" ca="1" si="23"/>
        <v>6.7770613960826023E-2</v>
      </c>
      <c r="E57">
        <f t="shared" ca="1" si="23"/>
        <v>17.574866779625797</v>
      </c>
      <c r="F57">
        <f t="shared" ca="1" si="12"/>
        <v>1.1910595119349656</v>
      </c>
      <c r="G57">
        <f t="shared" ca="1" si="13"/>
        <v>6.0846366176788576E-2</v>
      </c>
      <c r="H57">
        <f t="shared" ca="1" si="5"/>
        <v>272.62926527219628</v>
      </c>
      <c r="I57">
        <f t="shared" ca="1" si="6"/>
        <v>9.8913397144135898E-3</v>
      </c>
      <c r="J57" s="1">
        <f t="shared" ca="1" si="14"/>
        <v>3729.6846330201679</v>
      </c>
      <c r="K57">
        <f t="shared" ca="1" si="15"/>
        <v>0.2674696524265196</v>
      </c>
      <c r="L57" s="1">
        <f t="shared" ca="1" si="20"/>
        <v>1</v>
      </c>
      <c r="M57" s="1">
        <f t="shared" ca="1" si="21"/>
        <v>0.24138700514304912</v>
      </c>
      <c r="N57">
        <f t="shared" ca="1" si="22"/>
        <v>6.0639018091848129E-3</v>
      </c>
      <c r="O57" s="1">
        <f t="shared" ca="1" si="16"/>
        <v>0.57178204532805488</v>
      </c>
      <c r="P57" s="1">
        <f t="shared" ca="1" si="17"/>
        <v>1531.0006959588929</v>
      </c>
      <c r="Q57" s="13">
        <f t="shared" ca="1" si="18"/>
        <v>19.320239344354615</v>
      </c>
      <c r="R57" s="1">
        <f t="shared" ca="1" si="19"/>
        <v>0.57178204532805488</v>
      </c>
    </row>
    <row r="58" spans="2:18" x14ac:dyDescent="0.25">
      <c r="B58" s="10">
        <f t="shared" ca="1" si="23"/>
        <v>4.6119397638483592E-2</v>
      </c>
      <c r="C58" s="1">
        <f t="shared" ca="1" si="11"/>
        <v>0.11469106986279742</v>
      </c>
      <c r="D58">
        <f t="shared" ca="1" si="23"/>
        <v>4.6859412157531993E-4</v>
      </c>
      <c r="E58">
        <f t="shared" ca="1" si="23"/>
        <v>14.926575999933435</v>
      </c>
      <c r="F58">
        <f t="shared" ca="1" si="12"/>
        <v>6.994505768816061E-3</v>
      </c>
      <c r="G58">
        <f t="shared" ca="1" si="13"/>
        <v>4.1322626435751487E-4</v>
      </c>
      <c r="H58">
        <f t="shared" ca="1" si="5"/>
        <v>26.329645752539186</v>
      </c>
      <c r="I58">
        <f t="shared" ca="1" si="6"/>
        <v>1.6915961271843505</v>
      </c>
      <c r="J58" s="1">
        <f t="shared" ca="1" si="14"/>
        <v>0.1137028446202954</v>
      </c>
      <c r="K58">
        <f t="shared" ca="1" si="15"/>
        <v>0.45861804963442898</v>
      </c>
      <c r="L58" s="1">
        <f t="shared" ca="1" si="20"/>
        <v>1</v>
      </c>
      <c r="M58" s="1">
        <f t="shared" ca="1" si="21"/>
        <v>0.23050082799472657</v>
      </c>
      <c r="N58">
        <f t="shared" ca="1" si="22"/>
        <v>1.7885295934771699</v>
      </c>
      <c r="O58" s="1">
        <f t="shared" ca="1" si="16"/>
        <v>0.99950607873785224</v>
      </c>
      <c r="P58" s="1">
        <f t="shared" ca="1" si="17"/>
        <v>0.48170822929256524</v>
      </c>
      <c r="Q58" s="13">
        <f t="shared" ca="1" si="18"/>
        <v>2.122990054285216</v>
      </c>
      <c r="R58" s="1">
        <f t="shared" ca="1" si="19"/>
        <v>0.99950607873785224</v>
      </c>
    </row>
    <row r="59" spans="2:18" x14ac:dyDescent="0.25">
      <c r="B59" s="10">
        <f t="shared" ca="1" si="23"/>
        <v>3.258361841822465E-3</v>
      </c>
      <c r="C59" s="1">
        <f t="shared" ca="1" si="11"/>
        <v>1.2811877361621067</v>
      </c>
      <c r="D59">
        <f t="shared" ca="1" si="23"/>
        <v>2.2713632178750307E-3</v>
      </c>
      <c r="E59">
        <f t="shared" ca="1" si="23"/>
        <v>1.5947945022747214</v>
      </c>
      <c r="F59">
        <f t="shared" ca="1" si="12"/>
        <v>3.6223575725361193E-3</v>
      </c>
      <c r="G59">
        <f t="shared" ca="1" si="13"/>
        <v>1.0076674953864418E-3</v>
      </c>
      <c r="H59">
        <f t="shared" ca="1" si="5"/>
        <v>717.22846512127535</v>
      </c>
      <c r="I59">
        <f t="shared" ca="1" si="6"/>
        <v>8.5829182271257363</v>
      </c>
      <c r="J59" s="1">
        <f t="shared" ca="1" si="14"/>
        <v>1.5698205481260935E-4</v>
      </c>
      <c r="K59">
        <f t="shared" ca="1" si="15"/>
        <v>0.22812319715985346</v>
      </c>
      <c r="L59" s="1">
        <f t="shared" ca="1" si="20"/>
        <v>1</v>
      </c>
      <c r="M59" s="1">
        <f t="shared" ca="1" si="21"/>
        <v>6.5117942726873448E-2</v>
      </c>
      <c r="N59">
        <f t="shared" ca="1" si="22"/>
        <v>10.779541334704394</v>
      </c>
      <c r="O59" s="1">
        <f t="shared" ca="1" si="16"/>
        <v>0.49599841717790294</v>
      </c>
      <c r="P59" s="1">
        <f t="shared" ca="1" si="17"/>
        <v>9.6625060759990104E-4</v>
      </c>
      <c r="Q59" s="13">
        <f t="shared" ca="1" si="18"/>
        <v>0.23211681154251038</v>
      </c>
      <c r="R59" s="1">
        <f t="shared" ca="1" si="19"/>
        <v>0.49599841717790294</v>
      </c>
    </row>
    <row r="60" spans="2:18" x14ac:dyDescent="0.25">
      <c r="B60" s="10">
        <f t="shared" ca="1" si="23"/>
        <v>4.3145978903505681E-2</v>
      </c>
      <c r="C60" s="1">
        <f t="shared" ca="1" si="11"/>
        <v>9.9111994606116403E-4</v>
      </c>
      <c r="D60">
        <f t="shared" ca="1" si="23"/>
        <v>5.3136744140291597E-2</v>
      </c>
      <c r="E60">
        <f t="shared" ca="1" si="23"/>
        <v>9.939905278257708</v>
      </c>
      <c r="F60">
        <f t="shared" ca="1" si="12"/>
        <v>0.52817420354951383</v>
      </c>
      <c r="G60">
        <f t="shared" ca="1" si="13"/>
        <v>4.4236046370594487E-2</v>
      </c>
      <c r="H60">
        <f t="shared" ca="1" si="5"/>
        <v>24.357348829323758</v>
      </c>
      <c r="I60">
        <f t="shared" ca="1" si="6"/>
        <v>1.3727588191744997E-3</v>
      </c>
      <c r="J60" s="1">
        <f t="shared" ca="1" si="14"/>
        <v>152483.61983005921</v>
      </c>
      <c r="K60">
        <f t="shared" ca="1" si="15"/>
        <v>0.46980212126796972</v>
      </c>
      <c r="L60" s="1">
        <f t="shared" ca="1" si="20"/>
        <v>1</v>
      </c>
      <c r="M60" s="1">
        <f t="shared" ca="1" si="21"/>
        <v>0.22328859236258797</v>
      </c>
      <c r="N60">
        <f t="shared" ca="1" si="22"/>
        <v>6.8262035162822436E-4</v>
      </c>
      <c r="O60" s="1">
        <f t="shared" ca="1" si="16"/>
        <v>1.0269855493767177</v>
      </c>
      <c r="P60" s="1">
        <f t="shared" ca="1" si="17"/>
        <v>21699.923549441435</v>
      </c>
      <c r="Q60" s="13">
        <f t="shared" ca="1" si="18"/>
        <v>38.977390428241854</v>
      </c>
      <c r="R60" s="1">
        <f t="shared" ca="1" si="19"/>
        <v>1.0269855493767177</v>
      </c>
    </row>
    <row r="61" spans="2:18" x14ac:dyDescent="0.25">
      <c r="B61" s="10">
        <f t="shared" ca="1" si="23"/>
        <v>0.65194376786486208</v>
      </c>
      <c r="C61" s="1">
        <f t="shared" ca="1" si="11"/>
        <v>6.7510964737445018E-3</v>
      </c>
      <c r="D61">
        <f t="shared" ca="1" si="23"/>
        <v>3.7887612239897069E-2</v>
      </c>
      <c r="E61">
        <f t="shared" ca="1" si="23"/>
        <v>1.9461931508234269</v>
      </c>
      <c r="F61">
        <f t="shared" ca="1" si="12"/>
        <v>7.3736611442341518E-2</v>
      </c>
      <c r="G61">
        <f t="shared" ca="1" si="13"/>
        <v>1.8685504896524225E-2</v>
      </c>
      <c r="H61">
        <f t="shared" ca="1" si="5"/>
        <v>70.082025676144625</v>
      </c>
      <c r="I61">
        <f t="shared" ca="1" si="6"/>
        <v>1.1073660189923354E-2</v>
      </c>
      <c r="J61" s="1">
        <f t="shared" ca="1" si="14"/>
        <v>20976.128822865248</v>
      </c>
      <c r="K61">
        <f t="shared" ca="1" si="15"/>
        <v>0.35296888648765173</v>
      </c>
      <c r="L61" s="1">
        <f t="shared" ca="1" si="20"/>
        <v>1</v>
      </c>
      <c r="M61" s="1">
        <f t="shared" ca="1" si="21"/>
        <v>0.81541413559791687</v>
      </c>
      <c r="N61">
        <f t="shared" ca="1" si="22"/>
        <v>6.8704638504140866E-3</v>
      </c>
      <c r="O61" s="1">
        <f t="shared" ca="1" si="16"/>
        <v>0.75212287762980112</v>
      </c>
      <c r="P61" s="1">
        <f t="shared" ca="1" si="17"/>
        <v>7011.4649097815327</v>
      </c>
      <c r="Q61" s="13">
        <f t="shared" ca="1" si="18"/>
        <v>22.819595707705695</v>
      </c>
      <c r="R61" s="1">
        <f t="shared" ca="1" si="19"/>
        <v>0.75212287762980112</v>
      </c>
    </row>
    <row r="62" spans="2:18" x14ac:dyDescent="0.25">
      <c r="B62" s="10">
        <f t="shared" ca="1" si="23"/>
        <v>6.8319766893455008E-3</v>
      </c>
      <c r="C62" s="1">
        <f t="shared" ca="1" si="11"/>
        <v>1.6816245627900639</v>
      </c>
      <c r="D62">
        <f t="shared" ca="1" si="23"/>
        <v>1.6553633394293546E-4</v>
      </c>
      <c r="E62">
        <f t="shared" ca="1" si="23"/>
        <v>6.6175780800327999</v>
      </c>
      <c r="F62">
        <f t="shared" ca="1" si="12"/>
        <v>1.0954496149497592E-3</v>
      </c>
      <c r="G62">
        <f t="shared" ca="1" si="13"/>
        <v>1.2711803766396392E-4</v>
      </c>
      <c r="H62">
        <f t="shared" ca="1" si="5"/>
        <v>118.75823028299678</v>
      </c>
      <c r="I62">
        <f t="shared" ca="1" si="6"/>
        <v>41.729950751947158</v>
      </c>
      <c r="J62" s="1">
        <f t="shared" ca="1" si="14"/>
        <v>2.4102076782771036E-5</v>
      </c>
      <c r="K62">
        <f t="shared" ca="1" si="15"/>
        <v>0.31399870613231701</v>
      </c>
      <c r="L62" s="1">
        <f t="shared" ca="1" si="20"/>
        <v>1</v>
      </c>
      <c r="M62" s="1">
        <f t="shared" ca="1" si="21"/>
        <v>9.2699762462307614E-2</v>
      </c>
      <c r="N62">
        <f t="shared" ca="1" si="22"/>
        <v>61.974830353156761</v>
      </c>
      <c r="O62" s="1">
        <f t="shared" ca="1" si="16"/>
        <v>0.66742879579061043</v>
      </c>
      <c r="P62" s="1">
        <f t="shared" ca="1" si="17"/>
        <v>2.6756838318124339E-4</v>
      </c>
      <c r="Q62" s="13">
        <f t="shared" ca="1" si="18"/>
        <v>0.26179664297584432</v>
      </c>
      <c r="R62" s="1">
        <f t="shared" ca="1" si="19"/>
        <v>0.66742879579061043</v>
      </c>
    </row>
    <row r="63" spans="2:18" x14ac:dyDescent="0.25">
      <c r="B63" s="10">
        <f t="shared" ca="1" si="23"/>
        <v>0.27695986092162145</v>
      </c>
      <c r="C63" s="1">
        <f t="shared" ca="1" si="11"/>
        <v>6.0571853909346428E-3</v>
      </c>
      <c r="D63">
        <f t="shared" ca="1" si="23"/>
        <v>9.2519789103387845E-2</v>
      </c>
      <c r="E63">
        <f t="shared" ca="1" si="23"/>
        <v>2.7986375353344282</v>
      </c>
      <c r="F63">
        <f t="shared" ca="1" si="12"/>
        <v>0.25892935454596644</v>
      </c>
      <c r="G63">
        <f t="shared" ca="1" si="13"/>
        <v>5.3958931600763434E-2</v>
      </c>
      <c r="H63">
        <f t="shared" ca="1" si="5"/>
        <v>181.57736233476996</v>
      </c>
      <c r="I63">
        <f t="shared" ca="1" si="6"/>
        <v>6.3579783606790043E-3</v>
      </c>
      <c r="J63" s="1">
        <f t="shared" ca="1" si="14"/>
        <v>31966.672840532112</v>
      </c>
      <c r="K63">
        <f t="shared" ca="1" si="15"/>
        <v>0.28836827341576005</v>
      </c>
      <c r="L63" s="1">
        <f t="shared" ca="1" si="20"/>
        <v>1</v>
      </c>
      <c r="M63" s="1">
        <f t="shared" ca="1" si="21"/>
        <v>0.54204186274188548</v>
      </c>
      <c r="N63">
        <f t="shared" ca="1" si="22"/>
        <v>3.7193826792857212E-3</v>
      </c>
      <c r="O63" s="1">
        <f t="shared" ca="1" si="16"/>
        <v>0.61396728970026548</v>
      </c>
      <c r="P63" s="1">
        <f t="shared" ca="1" si="17"/>
        <v>11216.13360595616</v>
      </c>
      <c r="Q63" s="13">
        <f t="shared" ca="1" si="18"/>
        <v>25.935500267702913</v>
      </c>
      <c r="R63" s="1">
        <f t="shared" ca="1" si="19"/>
        <v>0.61396728970026548</v>
      </c>
    </row>
    <row r="64" spans="2:18" x14ac:dyDescent="0.25">
      <c r="B64" s="10">
        <f t="shared" ca="1" si="23"/>
        <v>3.3153106790207339E-2</v>
      </c>
      <c r="C64" s="1">
        <f t="shared" ca="1" si="11"/>
        <v>119.35385652108609</v>
      </c>
      <c r="D64">
        <f t="shared" ca="1" si="23"/>
        <v>1.7038571533331673E-4</v>
      </c>
      <c r="E64">
        <f t="shared" ca="1" si="23"/>
        <v>11.393838649192819</v>
      </c>
      <c r="F64">
        <f t="shared" ca="1" si="12"/>
        <v>1.9413473486351097E-3</v>
      </c>
      <c r="G64">
        <f t="shared" ca="1" si="13"/>
        <v>1.4494331307717413E-4</v>
      </c>
      <c r="H64">
        <f t="shared" ca="1" si="5"/>
        <v>9610.857440391057</v>
      </c>
      <c r="I64">
        <f t="shared" ca="1" si="6"/>
        <v>2919.3445965139808</v>
      </c>
      <c r="J64" s="1">
        <f t="shared" ca="1" si="14"/>
        <v>2.6473325427854483E-8</v>
      </c>
      <c r="K64">
        <f t="shared" ca="1" si="15"/>
        <v>0.16356530988286966</v>
      </c>
      <c r="L64" s="1">
        <f t="shared" ca="1" si="20"/>
        <v>1</v>
      </c>
      <c r="M64" s="1">
        <f t="shared" ca="1" si="21"/>
        <v>0.19692010511522817</v>
      </c>
      <c r="N64">
        <f t="shared" ca="1" si="22"/>
        <v>6801.5142146720982</v>
      </c>
      <c r="O64" s="1">
        <f t="shared" ca="1" si="16"/>
        <v>0.38275700202474611</v>
      </c>
      <c r="P64" s="1">
        <f t="shared" ca="1" si="17"/>
        <v>4.8451469392576354E-8</v>
      </c>
      <c r="Q64" s="13">
        <f t="shared" ca="1" si="18"/>
        <v>8.0559438122067006E-2</v>
      </c>
      <c r="R64" s="1">
        <f t="shared" ca="1" si="19"/>
        <v>0.38275700202474611</v>
      </c>
    </row>
    <row r="65" spans="2:18" x14ac:dyDescent="0.25">
      <c r="B65" s="10">
        <f t="shared" ca="1" si="23"/>
        <v>9.9454771786785471E-3</v>
      </c>
      <c r="C65" s="1">
        <f t="shared" ca="1" si="11"/>
        <v>1.2857301545818031E-2</v>
      </c>
      <c r="D65">
        <f t="shared" ca="1" si="23"/>
        <v>2.1028733268203464E-2</v>
      </c>
      <c r="E65">
        <f t="shared" ca="1" si="23"/>
        <v>38.481423027270608</v>
      </c>
      <c r="F65">
        <f t="shared" ca="1" si="12"/>
        <v>0.80921558062137633</v>
      </c>
      <c r="G65">
        <f t="shared" ca="1" si="13"/>
        <v>1.9989800755676058E-2</v>
      </c>
      <c r="H65">
        <f t="shared" ca="1" si="5"/>
        <v>142.78605342030457</v>
      </c>
      <c r="I65">
        <f t="shared" ca="1" si="6"/>
        <v>2.8307972808655855E-2</v>
      </c>
      <c r="J65" s="1">
        <f t="shared" ca="1" si="14"/>
        <v>94.382923545203298</v>
      </c>
      <c r="K65">
        <f t="shared" ca="1" si="15"/>
        <v>0.30233722517457884</v>
      </c>
      <c r="L65" s="1">
        <f t="shared" ca="1" si="20"/>
        <v>1</v>
      </c>
      <c r="M65" s="1">
        <f t="shared" ca="1" si="21"/>
        <v>0.1108836269873697</v>
      </c>
      <c r="N65">
        <f t="shared" ca="1" si="22"/>
        <v>1.9400418538606818E-2</v>
      </c>
      <c r="O65" s="1">
        <f t="shared" ca="1" si="16"/>
        <v>0.6428750466707247</v>
      </c>
      <c r="P65" s="1">
        <f t="shared" ca="1" si="17"/>
        <v>74.787389269931793</v>
      </c>
      <c r="Q65" s="13">
        <f t="shared" ca="1" si="18"/>
        <v>7.8231992517287567</v>
      </c>
      <c r="R65" s="1">
        <f t="shared" ca="1" si="19"/>
        <v>0.6428750466707247</v>
      </c>
    </row>
    <row r="66" spans="2:18" x14ac:dyDescent="0.25">
      <c r="B66" s="10">
        <f t="shared" ca="1" si="23"/>
        <v>2.9709060825475996E-3</v>
      </c>
      <c r="C66" s="1">
        <f t="shared" ca="1" si="11"/>
        <v>0.32955721281751671</v>
      </c>
      <c r="D66">
        <f t="shared" ca="1" si="23"/>
        <v>2.3996690925880325E-2</v>
      </c>
      <c r="E66">
        <f t="shared" ca="1" si="23"/>
        <v>66.545747384461805</v>
      </c>
      <c r="F66">
        <f t="shared" ca="1" si="12"/>
        <v>1.596877732416639</v>
      </c>
      <c r="G66">
        <f t="shared" ca="1" si="13"/>
        <v>2.3296525216364116E-2</v>
      </c>
      <c r="H66">
        <f t="shared" ca="1" si="5"/>
        <v>4265.2988436877522</v>
      </c>
      <c r="I66">
        <f t="shared" ca="1" si="6"/>
        <v>0.67923591056316934</v>
      </c>
      <c r="J66" s="1">
        <f t="shared" ca="1" si="14"/>
        <v>5.0012368641962228E-2</v>
      </c>
      <c r="K66">
        <f t="shared" ca="1" si="15"/>
        <v>0.17946302810654868</v>
      </c>
      <c r="L66" s="1">
        <f t="shared" ca="1" si="20"/>
        <v>1</v>
      </c>
      <c r="M66" s="1">
        <f t="shared" ca="1" si="21"/>
        <v>6.2311472776522076E-2</v>
      </c>
      <c r="N66">
        <f t="shared" ca="1" si="22"/>
        <v>0.65195080554329421</v>
      </c>
      <c r="O66" s="1">
        <f t="shared" ca="1" si="16"/>
        <v>0.40930300865082642</v>
      </c>
      <c r="P66" s="1">
        <f t="shared" ca="1" si="17"/>
        <v>6.1112941899898479E-2</v>
      </c>
      <c r="Q66" s="13">
        <f t="shared" ca="1" si="18"/>
        <v>1.4312507384539157</v>
      </c>
      <c r="R66" s="1">
        <f t="shared" ca="1" si="19"/>
        <v>0.40930300865082642</v>
      </c>
    </row>
    <row r="67" spans="2:18" x14ac:dyDescent="0.25">
      <c r="B67" s="10">
        <f t="shared" ca="1" si="23"/>
        <v>0.20885666703165209</v>
      </c>
      <c r="C67" s="1">
        <f t="shared" ca="1" si="11"/>
        <v>39.011851472954852</v>
      </c>
      <c r="D67">
        <f t="shared" ca="1" si="23"/>
        <v>3.6352355304440019E-4</v>
      </c>
      <c r="E67">
        <f t="shared" ca="1" si="23"/>
        <v>55.42400672238648</v>
      </c>
      <c r="F67">
        <f t="shared" ca="1" si="12"/>
        <v>2.0147931847678654E-2</v>
      </c>
      <c r="G67">
        <f t="shared" ca="1" si="13"/>
        <v>3.5086252244784721E-4</v>
      </c>
      <c r="H67">
        <f t="shared" ca="1" si="5"/>
        <v>7604.3314517565013</v>
      </c>
      <c r="I67">
        <f t="shared" ca="1" si="6"/>
        <v>653.27461274089342</v>
      </c>
      <c r="J67" s="1">
        <f t="shared" ca="1" si="14"/>
        <v>3.7787764030062517E-6</v>
      </c>
      <c r="K67">
        <f t="shared" ca="1" si="15"/>
        <v>0.16785145000971183</v>
      </c>
      <c r="L67" s="1">
        <f t="shared" ca="1" si="20"/>
        <v>1</v>
      </c>
      <c r="M67" s="1">
        <f t="shared" ca="1" si="21"/>
        <v>0.4737701121189436</v>
      </c>
      <c r="N67">
        <f t="shared" ca="1" si="22"/>
        <v>1298.6614052037389</v>
      </c>
      <c r="O67" s="1">
        <f t="shared" ca="1" si="16"/>
        <v>0.38982536871582879</v>
      </c>
      <c r="P67" s="1">
        <f t="shared" ca="1" si="17"/>
        <v>4.0396877424866198E-6</v>
      </c>
      <c r="Q67" s="13">
        <f t="shared" ca="1" si="18"/>
        <v>0.30808978618395499</v>
      </c>
      <c r="R67" s="1">
        <f t="shared" ca="1" si="19"/>
        <v>0.38982536871582879</v>
      </c>
    </row>
    <row r="68" spans="2:18" x14ac:dyDescent="0.25">
      <c r="B68" s="10">
        <f t="shared" ca="1" si="23"/>
        <v>0.33599449020119942</v>
      </c>
      <c r="C68" s="1">
        <f t="shared" ca="1" si="11"/>
        <v>1.7814206545127834E-2</v>
      </c>
      <c r="D68">
        <f t="shared" ca="1" si="23"/>
        <v>2.5223312587310667E-2</v>
      </c>
      <c r="E68">
        <f t="shared" ca="1" si="23"/>
        <v>51.748064624590846</v>
      </c>
      <c r="F68">
        <f t="shared" ca="1" si="12"/>
        <v>1.3052576098144082</v>
      </c>
      <c r="G68">
        <f t="shared" ca="1" si="13"/>
        <v>2.4284736928317709E-2</v>
      </c>
      <c r="H68">
        <f t="shared" ca="1" si="5"/>
        <v>240.34073307508052</v>
      </c>
      <c r="I68">
        <f t="shared" ca="1" si="6"/>
        <v>3.58121931933763E-2</v>
      </c>
      <c r="J68" s="1">
        <f t="shared" ca="1" si="14"/>
        <v>2017.8625789893592</v>
      </c>
      <c r="K68">
        <f t="shared" ca="1" si="15"/>
        <v>0.27361988858011688</v>
      </c>
      <c r="L68" s="1">
        <f t="shared" ca="1" si="20"/>
        <v>1</v>
      </c>
      <c r="M68" s="1">
        <f t="shared" ca="1" si="21"/>
        <v>0.59437486858358679</v>
      </c>
      <c r="N68">
        <f t="shared" ca="1" si="22"/>
        <v>2.5162755405195098E-2</v>
      </c>
      <c r="O68" s="1">
        <f t="shared" ca="1" si="16"/>
        <v>0.58406163830655089</v>
      </c>
      <c r="P68" s="1">
        <f t="shared" ca="1" si="17"/>
        <v>670.01200487168273</v>
      </c>
      <c r="Q68" s="13">
        <f t="shared" ca="1" si="18"/>
        <v>22.030849337512802</v>
      </c>
      <c r="R68" s="1">
        <f t="shared" ca="1" si="19"/>
        <v>0.58406163830655089</v>
      </c>
    </row>
    <row r="69" spans="2:18" x14ac:dyDescent="0.25">
      <c r="B69" s="10">
        <f t="shared" ca="1" si="23"/>
        <v>0.25241567509571089</v>
      </c>
      <c r="C69" s="1">
        <f t="shared" ca="1" si="11"/>
        <v>5.8957405346610647E-2</v>
      </c>
      <c r="D69">
        <f t="shared" ca="1" si="23"/>
        <v>6.3706120365759498E-4</v>
      </c>
      <c r="E69">
        <f t="shared" ca="1" si="23"/>
        <v>23.0905656802701</v>
      </c>
      <c r="F69">
        <f t="shared" ca="1" si="12"/>
        <v>1.4710103565407624E-2</v>
      </c>
      <c r="G69">
        <f t="shared" ca="1" si="13"/>
        <v>5.8628026776514155E-4</v>
      </c>
      <c r="H69">
        <f t="shared" ca="1" si="5"/>
        <v>19.20309077408271</v>
      </c>
      <c r="I69">
        <f t="shared" ca="1" si="6"/>
        <v>0.74578437440393552</v>
      </c>
      <c r="J69" s="1">
        <f t="shared" ca="1" si="14"/>
        <v>3.3412107365351282</v>
      </c>
      <c r="K69">
        <f t="shared" ca="1" si="15"/>
        <v>0.50760197511275151</v>
      </c>
      <c r="L69" s="1">
        <f t="shared" ca="1" si="20"/>
        <v>1</v>
      </c>
      <c r="M69" s="1">
        <f t="shared" ca="1" si="21"/>
        <v>0.51857250347132255</v>
      </c>
      <c r="N69">
        <f t="shared" ca="1" si="22"/>
        <v>0.72295337164862183</v>
      </c>
      <c r="O69" s="1">
        <f t="shared" ca="1" si="16"/>
        <v>1.1213734495941876</v>
      </c>
      <c r="P69" s="1">
        <f t="shared" ca="1" si="17"/>
        <v>5.7731036540553378</v>
      </c>
      <c r="Q69" s="13">
        <f t="shared" ca="1" si="18"/>
        <v>5.3709099569581387</v>
      </c>
      <c r="R69" s="1">
        <f t="shared" ca="1" si="19"/>
        <v>1.1213734495941876</v>
      </c>
    </row>
    <row r="70" spans="2:18" x14ac:dyDescent="0.25">
      <c r="B70" s="10">
        <f t="shared" ca="1" si="23"/>
        <v>9.3068014155447895E-3</v>
      </c>
      <c r="C70" s="1">
        <f t="shared" ca="1" si="11"/>
        <v>17.080147603742891</v>
      </c>
      <c r="D70">
        <f t="shared" ca="1" si="23"/>
        <v>3.1206010014349302E-4</v>
      </c>
      <c r="E70">
        <f t="shared" ca="1" si="23"/>
        <v>74.728060642650533</v>
      </c>
      <c r="F70">
        <f t="shared" ca="1" si="12"/>
        <v>2.3319646087674544E-2</v>
      </c>
      <c r="G70">
        <f t="shared" ca="1" si="13"/>
        <v>3.0392591566053397E-4</v>
      </c>
      <c r="H70">
        <f t="shared" ca="1" si="5"/>
        <v>2883.9441667136857</v>
      </c>
      <c r="I70">
        <f t="shared" ca="1" si="6"/>
        <v>308.70096992204111</v>
      </c>
      <c r="J70" s="1">
        <f t="shared" ca="1" si="14"/>
        <v>7.6092865048531848E-7</v>
      </c>
      <c r="K70">
        <f t="shared" ca="1" si="15"/>
        <v>0.18827867024977854</v>
      </c>
      <c r="L70" s="1">
        <f t="shared" ca="1" si="20"/>
        <v>1</v>
      </c>
      <c r="M70" s="1">
        <f t="shared" ca="1" si="21"/>
        <v>0.1074280798565988</v>
      </c>
      <c r="N70">
        <f t="shared" ca="1" si="22"/>
        <v>566.79892955960736</v>
      </c>
      <c r="O70" s="1">
        <f t="shared" ca="1" si="16"/>
        <v>0.42440794070400584</v>
      </c>
      <c r="P70" s="1">
        <f t="shared" ca="1" si="17"/>
        <v>1.8442759403314108E-6</v>
      </c>
      <c r="Q70" s="13">
        <f t="shared" ca="1" si="18"/>
        <v>0.15809982038621553</v>
      </c>
      <c r="R70" s="1">
        <f t="shared" ca="1" si="19"/>
        <v>0.42440794070400584</v>
      </c>
    </row>
    <row r="71" spans="2:18" x14ac:dyDescent="0.25">
      <c r="B71" s="10">
        <f t="shared" ca="1" si="23"/>
        <v>1.533739565397853E-2</v>
      </c>
      <c r="C71" s="1">
        <f t="shared" ca="1" si="11"/>
        <v>0.41870109905357789</v>
      </c>
      <c r="D71">
        <f t="shared" ca="1" si="23"/>
        <v>1.5071611642299997E-4</v>
      </c>
      <c r="E71">
        <f t="shared" ca="1" si="23"/>
        <v>44.564439581222807</v>
      </c>
      <c r="F71">
        <f t="shared" ca="1" si="12"/>
        <v>6.7165792642493241E-3</v>
      </c>
      <c r="G71">
        <f t="shared" ca="1" si="13"/>
        <v>1.4424267369380725E-4</v>
      </c>
      <c r="H71">
        <f t="shared" ca="1" si="5"/>
        <v>33.552536670013168</v>
      </c>
      <c r="I71">
        <f t="shared" ca="1" si="6"/>
        <v>10.889043925838775</v>
      </c>
      <c r="J71" s="1">
        <f t="shared" ca="1" si="14"/>
        <v>9.9036703831547365E-4</v>
      </c>
      <c r="K71">
        <f t="shared" ca="1" si="15"/>
        <v>0.42697181292917552</v>
      </c>
      <c r="L71" s="1">
        <f t="shared" ca="1" si="20"/>
        <v>1</v>
      </c>
      <c r="M71" s="1">
        <f t="shared" ca="1" si="21"/>
        <v>0.13633379478465732</v>
      </c>
      <c r="N71">
        <f t="shared" ca="1" si="22"/>
        <v>14.025251676386858</v>
      </c>
      <c r="O71" s="1">
        <f t="shared" ca="1" si="16"/>
        <v>0.92297803679452273</v>
      </c>
      <c r="P71" s="1">
        <f t="shared" ca="1" si="17"/>
        <v>1.116588837520199E-2</v>
      </c>
      <c r="Q71" s="13">
        <f t="shared" ca="1" si="18"/>
        <v>0.7421995099165829</v>
      </c>
      <c r="R71" s="1">
        <f t="shared" ca="1" si="19"/>
        <v>0.92297803679452273</v>
      </c>
    </row>
    <row r="72" spans="2:18" x14ac:dyDescent="0.25">
      <c r="B72" s="10">
        <f t="shared" ca="1" si="23"/>
        <v>5.3652186291664891E-2</v>
      </c>
      <c r="C72" s="1">
        <f t="shared" ca="1" si="11"/>
        <v>5.2387620744436481E-2</v>
      </c>
      <c r="D72">
        <f t="shared" ca="1" si="23"/>
        <v>2.3639450401022294E-3</v>
      </c>
      <c r="E72">
        <f t="shared" ca="1" si="23"/>
        <v>23.60553834382268</v>
      </c>
      <c r="F72">
        <f t="shared" ca="1" si="12"/>
        <v>5.580219528682262E-2</v>
      </c>
      <c r="G72">
        <f t="shared" ca="1" si="13"/>
        <v>2.1793017798543909E-3</v>
      </c>
      <c r="H72">
        <f t="shared" ca="1" si="5"/>
        <v>63.426908405937354</v>
      </c>
      <c r="I72">
        <f t="shared" ca="1" si="6"/>
        <v>0.34401349817726928</v>
      </c>
      <c r="J72" s="1">
        <f t="shared" ca="1" si="14"/>
        <v>3.343539376185829</v>
      </c>
      <c r="K72">
        <f t="shared" ca="1" si="15"/>
        <v>0.36145552116165292</v>
      </c>
      <c r="L72" s="1">
        <f t="shared" ca="1" si="20"/>
        <v>1</v>
      </c>
      <c r="M72" s="1">
        <f t="shared" ca="1" si="21"/>
        <v>0.24774973646417284</v>
      </c>
      <c r="N72">
        <f t="shared" ca="1" si="22"/>
        <v>0.30722212213559991</v>
      </c>
      <c r="O72" s="1">
        <f t="shared" ca="1" si="16"/>
        <v>0.77107950010583359</v>
      </c>
      <c r="P72" s="1">
        <f t="shared" ca="1" si="17"/>
        <v>4.4970253710395429</v>
      </c>
      <c r="Q72" s="13">
        <f t="shared" ca="1" si="18"/>
        <v>4.5466459098177197</v>
      </c>
      <c r="R72" s="1">
        <f t="shared" ca="1" si="19"/>
        <v>0.77107950010583359</v>
      </c>
    </row>
    <row r="73" spans="2:18" x14ac:dyDescent="0.25">
      <c r="B73" s="10">
        <f t="shared" ca="1" si="23"/>
        <v>5.6339504092478444E-3</v>
      </c>
      <c r="C73" s="1">
        <f t="shared" ca="1" si="11"/>
        <v>4.3988312400209145E-2</v>
      </c>
      <c r="D73">
        <f t="shared" ca="1" si="23"/>
        <v>1.9569629123585516E-3</v>
      </c>
      <c r="E73">
        <f t="shared" ca="1" si="23"/>
        <v>96.697675957952839</v>
      </c>
      <c r="F73">
        <f t="shared" ca="1" si="12"/>
        <v>0.18923376556097887</v>
      </c>
      <c r="G73">
        <f t="shared" ca="1" si="13"/>
        <v>1.9173072083439552E-3</v>
      </c>
      <c r="H73">
        <f t="shared" ca="1" si="5"/>
        <v>46.855060248781548</v>
      </c>
      <c r="I73">
        <f t="shared" ca="1" si="6"/>
        <v>0.31747643832749772</v>
      </c>
      <c r="J73" s="1">
        <f t="shared" ca="1" si="14"/>
        <v>0.43811600409499601</v>
      </c>
      <c r="K73">
        <f t="shared" ca="1" si="15"/>
        <v>0.3899082377351315</v>
      </c>
      <c r="L73" s="1">
        <f t="shared" ca="1" si="20"/>
        <v>1</v>
      </c>
      <c r="M73" s="1">
        <f t="shared" ca="1" si="21"/>
        <v>8.4554711197742854E-2</v>
      </c>
      <c r="N73">
        <f t="shared" ca="1" si="22"/>
        <v>0.28112076008435372</v>
      </c>
      <c r="O73" s="1">
        <f t="shared" ca="1" si="16"/>
        <v>0.83588250553806098</v>
      </c>
      <c r="P73" s="1">
        <f t="shared" ca="1" si="17"/>
        <v>1.1870223211718323</v>
      </c>
      <c r="Q73" s="13">
        <f t="shared" ca="1" si="18"/>
        <v>2.4375501396999399</v>
      </c>
      <c r="R73" s="1">
        <f t="shared" ca="1" si="19"/>
        <v>0.83588250553806098</v>
      </c>
    </row>
    <row r="74" spans="2:18" x14ac:dyDescent="0.25">
      <c r="B74" s="10">
        <f t="shared" ca="1" si="23"/>
        <v>0.27517417236194724</v>
      </c>
      <c r="C74" s="1">
        <f t="shared" ca="1" si="11"/>
        <v>8.0150212579757837E-3</v>
      </c>
      <c r="D74">
        <f t="shared" ca="1" si="23"/>
        <v>9.8631445384470703E-2</v>
      </c>
      <c r="E74">
        <f t="shared" ca="1" si="23"/>
        <v>1.0726920358115131</v>
      </c>
      <c r="F74">
        <f t="shared" ca="1" si="12"/>
        <v>0.10580116594449994</v>
      </c>
      <c r="G74">
        <f t="shared" ca="1" si="13"/>
        <v>3.4432726974070911E-2</v>
      </c>
      <c r="H74">
        <f t="shared" ref="H74:H109" ca="1" si="24">H$7*10^(RAND()*LOG10(H$8/H$7))</f>
        <v>153.32168814847475</v>
      </c>
      <c r="I74">
        <f t="shared" ca="1" si="6"/>
        <v>8.1482149302418844E-3</v>
      </c>
      <c r="J74" s="1">
        <f t="shared" ca="1" si="14"/>
        <v>11575.205903812112</v>
      </c>
      <c r="K74">
        <f t="shared" ca="1" si="15"/>
        <v>0.29806032764482954</v>
      </c>
      <c r="L74" s="1">
        <f t="shared" ref="L74:L109" ca="1" si="25">H74^L$8</f>
        <v>1</v>
      </c>
      <c r="M74" s="1">
        <f t="shared" ref="M74:M109" ca="1" si="26">B74^M$8</f>
        <v>0.54037202565160991</v>
      </c>
      <c r="N74">
        <f t="shared" ref="N74:N109" ca="1" si="27">I74^N$8</f>
        <v>4.8936747193242102E-3</v>
      </c>
      <c r="O74" s="1">
        <f t="shared" ca="1" si="16"/>
        <v>0.63396519027874787</v>
      </c>
      <c r="P74" s="1">
        <f t="shared" ca="1" si="17"/>
        <v>7128.8252563584501</v>
      </c>
      <c r="Q74" s="13">
        <f t="shared" ca="1" si="18"/>
        <v>13.959658142962066</v>
      </c>
      <c r="R74" s="1">
        <f t="shared" ca="1" si="19"/>
        <v>0.63396519027874787</v>
      </c>
    </row>
    <row r="75" spans="2:18" x14ac:dyDescent="0.25">
      <c r="B75" s="10">
        <f t="shared" ca="1" si="23"/>
        <v>4.7966004304429285E-3</v>
      </c>
      <c r="C75" s="1">
        <f t="shared" ref="C75:C109" ca="1" si="28">$C$2*H75/G75</f>
        <v>0.24597869749226459</v>
      </c>
      <c r="D75">
        <f t="shared" ca="1" si="23"/>
        <v>9.1892598933242583E-3</v>
      </c>
      <c r="E75">
        <f t="shared" ca="1" si="23"/>
        <v>1.4575403689751616</v>
      </c>
      <c r="F75">
        <f t="shared" ref="F75:F109" ca="1" si="29">D75*E75</f>
        <v>1.3393717255524493E-2</v>
      </c>
      <c r="G75">
        <f t="shared" ref="G75:G109" ca="1" si="30">D75*F75/(2*D75+F75)</f>
        <v>3.8737703182608048E-3</v>
      </c>
      <c r="H75">
        <f t="shared" ca="1" si="24"/>
        <v>529.36943181666004</v>
      </c>
      <c r="I75">
        <f t="shared" ref="I75:I109" ca="1" si="31">C75/SQRT($C$1*D75)</f>
        <v>0.81926184000240443</v>
      </c>
      <c r="J75" s="1">
        <f t="shared" ref="J75:J109" ca="1" si="32">8*$C$1*G75*B75/C75^2</f>
        <v>2.4100797218295694E-2</v>
      </c>
      <c r="K75">
        <f t="shared" ref="K75:K109" ca="1" si="33">1.5/LN(H75)</f>
        <v>0.23917011616781808</v>
      </c>
      <c r="L75" s="1">
        <f t="shared" ca="1" si="25"/>
        <v>1</v>
      </c>
      <c r="M75" s="1">
        <f t="shared" ca="1" si="26"/>
        <v>7.8307849877697761E-2</v>
      </c>
      <c r="N75">
        <f t="shared" ca="1" si="27"/>
        <v>0.80213143345965687</v>
      </c>
      <c r="O75" s="1">
        <f t="shared" ref="O75:O109" ca="1" si="34">((K75+1)*(K75+2)/2^(1-K75)/2.465)^(2/(1+K75))</f>
        <v>0.5167799743007756</v>
      </c>
      <c r="P75" s="1">
        <f t="shared" ref="P75:P109" ca="1" si="35">8*O75*(L75*M75/N75)^(2/(1+K75))</f>
        <v>9.6730157121568669E-2</v>
      </c>
      <c r="Q75" s="13">
        <f t="shared" ref="Q75:Q109" ca="1" si="36">J75/(B75^0.477/I75^1.106)^(2/1.4)</f>
        <v>0.66914072108951439</v>
      </c>
      <c r="R75" s="1">
        <f t="shared" ref="R75:R109" ca="1" si="37">O75</f>
        <v>0.5167799743007756</v>
      </c>
    </row>
    <row r="76" spans="2:18" x14ac:dyDescent="0.25">
      <c r="B76" s="10">
        <f t="shared" ca="1" si="23"/>
        <v>2.748789466439687E-3</v>
      </c>
      <c r="C76" s="1">
        <f t="shared" ca="1" si="28"/>
        <v>11.944019391907661</v>
      </c>
      <c r="D76">
        <f t="shared" ca="1" si="23"/>
        <v>3.9326723818190593E-4</v>
      </c>
      <c r="E76">
        <f t="shared" ca="1" si="23"/>
        <v>63.070706658973442</v>
      </c>
      <c r="F76">
        <f t="shared" ca="1" si="29"/>
        <v>2.4803642617955628E-2</v>
      </c>
      <c r="G76">
        <f t="shared" ca="1" si="30"/>
        <v>3.8117985636683009E-4</v>
      </c>
      <c r="H76">
        <f t="shared" ca="1" si="24"/>
        <v>2529.3442201388862</v>
      </c>
      <c r="I76">
        <f t="shared" ca="1" si="31"/>
        <v>192.29682425476196</v>
      </c>
      <c r="J76" s="1">
        <f t="shared" ca="1" si="32"/>
        <v>5.7640722346694581E-7</v>
      </c>
      <c r="K76">
        <f t="shared" ca="1" si="33"/>
        <v>0.19143115001637431</v>
      </c>
      <c r="L76" s="1">
        <f t="shared" ca="1" si="25"/>
        <v>1</v>
      </c>
      <c r="M76" s="1">
        <f t="shared" ca="1" si="26"/>
        <v>6.0044120100369365E-2</v>
      </c>
      <c r="N76">
        <f t="shared" ca="1" si="27"/>
        <v>335.79417321500387</v>
      </c>
      <c r="O76" s="1">
        <f t="shared" ca="1" si="34"/>
        <v>0.42987524752834877</v>
      </c>
      <c r="P76" s="1">
        <f t="shared" ca="1" si="35"/>
        <v>1.7599742181334845E-6</v>
      </c>
      <c r="Q76" s="13">
        <f t="shared" ca="1" si="36"/>
        <v>0.13015100200989738</v>
      </c>
      <c r="R76" s="1">
        <f t="shared" ca="1" si="37"/>
        <v>0.42987524752834877</v>
      </c>
    </row>
    <row r="77" spans="2:18" x14ac:dyDescent="0.25">
      <c r="B77" s="10">
        <f t="shared" ca="1" si="23"/>
        <v>1.1631973954031067E-3</v>
      </c>
      <c r="C77" s="1">
        <f t="shared" ca="1" si="28"/>
        <v>16.42108861226281</v>
      </c>
      <c r="D77">
        <f t="shared" ca="1" si="23"/>
        <v>7.0236257041241944E-4</v>
      </c>
      <c r="E77">
        <f t="shared" ca="1" si="23"/>
        <v>45.33481656442698</v>
      </c>
      <c r="F77">
        <f t="shared" ca="1" si="29"/>
        <v>3.1841478291366465E-2</v>
      </c>
      <c r="G77">
        <f t="shared" ca="1" si="30"/>
        <v>6.7268620863941285E-4</v>
      </c>
      <c r="H77">
        <f t="shared" ca="1" si="24"/>
        <v>6136.7999112860598</v>
      </c>
      <c r="I77">
        <f t="shared" ca="1" si="31"/>
        <v>197.82754485464855</v>
      </c>
      <c r="J77" s="1">
        <f t="shared" ca="1" si="32"/>
        <v>2.2773042152061441E-7</v>
      </c>
      <c r="K77">
        <f t="shared" ca="1" si="33"/>
        <v>0.17197774652805844</v>
      </c>
      <c r="L77" s="1">
        <f t="shared" ca="1" si="25"/>
        <v>1</v>
      </c>
      <c r="M77" s="1">
        <f t="shared" ca="1" si="26"/>
        <v>3.9839757094966378E-2</v>
      </c>
      <c r="N77">
        <f t="shared" ca="1" si="27"/>
        <v>346.49195696401392</v>
      </c>
      <c r="O77" s="1">
        <f t="shared" ca="1" si="34"/>
        <v>0.39669214439001216</v>
      </c>
      <c r="P77" s="1">
        <f t="shared" ca="1" si="35"/>
        <v>6.0107752154603708E-7</v>
      </c>
      <c r="Q77" s="13">
        <f t="shared" ca="1" si="36"/>
        <v>9.6627719533234485E-2</v>
      </c>
      <c r="R77" s="1">
        <f t="shared" ca="1" si="37"/>
        <v>0.39669214439001216</v>
      </c>
    </row>
    <row r="78" spans="2:18" x14ac:dyDescent="0.25">
      <c r="B78" s="10">
        <f t="shared" ca="1" si="23"/>
        <v>1.0641540207422077E-3</v>
      </c>
      <c r="C78" s="1">
        <f t="shared" ca="1" si="28"/>
        <v>6.0897901817203355</v>
      </c>
      <c r="D78">
        <f t="shared" ca="1" si="23"/>
        <v>1.7276347897430473E-4</v>
      </c>
      <c r="E78">
        <f t="shared" ca="1" si="23"/>
        <v>25.000921518805253</v>
      </c>
      <c r="F78">
        <f t="shared" ca="1" si="29"/>
        <v>4.3192461791523541E-3</v>
      </c>
      <c r="G78">
        <f t="shared" ca="1" si="30"/>
        <v>1.5996662099640341E-4</v>
      </c>
      <c r="H78">
        <f t="shared" ca="1" si="24"/>
        <v>541.20175441493086</v>
      </c>
      <c r="I78">
        <f t="shared" ca="1" si="31"/>
        <v>147.92509453702783</v>
      </c>
      <c r="J78" s="1">
        <f t="shared" ca="1" si="32"/>
        <v>3.6023689990444879E-7</v>
      </c>
      <c r="K78">
        <f t="shared" ca="1" si="33"/>
        <v>0.23833008258129101</v>
      </c>
      <c r="L78" s="1">
        <f t="shared" ca="1" si="25"/>
        <v>1</v>
      </c>
      <c r="M78" s="1">
        <f t="shared" ca="1" si="26"/>
        <v>3.8183975426621677E-2</v>
      </c>
      <c r="N78">
        <f t="shared" ca="1" si="27"/>
        <v>251.22698836481183</v>
      </c>
      <c r="O78" s="1">
        <f t="shared" ca="1" si="34"/>
        <v>0.51518586302808278</v>
      </c>
      <c r="P78" s="1">
        <f t="shared" ca="1" si="35"/>
        <v>2.8079287278826765E-6</v>
      </c>
      <c r="Q78" s="13">
        <f t="shared" ca="1" si="36"/>
        <v>0.10259788574983078</v>
      </c>
      <c r="R78" s="1">
        <f t="shared" ca="1" si="37"/>
        <v>0.51518586302808278</v>
      </c>
    </row>
    <row r="79" spans="2:18" x14ac:dyDescent="0.25">
      <c r="B79" s="10">
        <f t="shared" ca="1" si="23"/>
        <v>4.0702375843663874E-2</v>
      </c>
      <c r="C79" s="1">
        <f t="shared" ca="1" si="28"/>
        <v>4.6629219166117973E-3</v>
      </c>
      <c r="D79">
        <f t="shared" ca="1" si="23"/>
        <v>1.3878716179945452E-2</v>
      </c>
      <c r="E79">
        <f t="shared" ca="1" si="23"/>
        <v>6.1003935692298192</v>
      </c>
      <c r="F79">
        <f t="shared" ca="1" si="29"/>
        <v>8.4665630933305078E-2</v>
      </c>
      <c r="G79">
        <f t="shared" ca="1" si="30"/>
        <v>1.0452039176826694E-2</v>
      </c>
      <c r="H79">
        <f t="shared" ca="1" si="24"/>
        <v>27.076134750505734</v>
      </c>
      <c r="I79">
        <f t="shared" ca="1" si="31"/>
        <v>1.2637145680427715E-2</v>
      </c>
      <c r="J79" s="1">
        <f t="shared" ca="1" si="32"/>
        <v>1535.5483564543738</v>
      </c>
      <c r="K79">
        <f t="shared" ca="1" si="33"/>
        <v>0.45473110838883357</v>
      </c>
      <c r="L79" s="1">
        <f t="shared" ca="1" si="25"/>
        <v>1</v>
      </c>
      <c r="M79" s="1">
        <f t="shared" ca="1" si="26"/>
        <v>0.21716439662459086</v>
      </c>
      <c r="N79">
        <f t="shared" ca="1" si="27"/>
        <v>7.9510371969756782E-3</v>
      </c>
      <c r="O79" s="1">
        <f t="shared" ca="1" si="34"/>
        <v>0.99000703836333703</v>
      </c>
      <c r="P79" s="1">
        <f t="shared" ca="1" si="35"/>
        <v>747.27056136075089</v>
      </c>
      <c r="Q79" s="13">
        <f t="shared" ca="1" si="36"/>
        <v>13.62428517622204</v>
      </c>
      <c r="R79" s="1">
        <f t="shared" ca="1" si="37"/>
        <v>0.99000703836333703</v>
      </c>
    </row>
    <row r="80" spans="2:18" x14ac:dyDescent="0.25">
      <c r="B80" s="10">
        <f t="shared" ca="1" si="23"/>
        <v>0.32856672933559211</v>
      </c>
      <c r="C80" s="1">
        <f t="shared" ca="1" si="28"/>
        <v>0.71195864703634626</v>
      </c>
      <c r="D80">
        <f t="shared" ca="1" si="23"/>
        <v>5.396668422644013E-4</v>
      </c>
      <c r="E80">
        <f t="shared" ca="1" si="23"/>
        <v>20.61846177445468</v>
      </c>
      <c r="F80">
        <f t="shared" ca="1" si="29"/>
        <v>1.1127100158169222E-2</v>
      </c>
      <c r="G80">
        <f t="shared" ca="1" si="30"/>
        <v>4.9194769605138142E-4</v>
      </c>
      <c r="H80">
        <f t="shared" ca="1" si="24"/>
        <v>194.58134227410511</v>
      </c>
      <c r="I80">
        <f t="shared" ca="1" si="31"/>
        <v>9.7849226683527242</v>
      </c>
      <c r="J80" s="1">
        <f t="shared" ca="1" si="32"/>
        <v>2.5026030634695291E-2</v>
      </c>
      <c r="K80">
        <f t="shared" ca="1" si="33"/>
        <v>0.2845840648255582</v>
      </c>
      <c r="L80" s="1">
        <f t="shared" ca="1" si="25"/>
        <v>1</v>
      </c>
      <c r="M80" s="1">
        <f t="shared" ca="1" si="26"/>
        <v>0.58807057570751919</v>
      </c>
      <c r="N80">
        <f t="shared" ca="1" si="27"/>
        <v>12.461102887600973</v>
      </c>
      <c r="O80" s="1">
        <f t="shared" ca="1" si="34"/>
        <v>0.60623292243497817</v>
      </c>
      <c r="P80" s="1">
        <f t="shared" ca="1" si="35"/>
        <v>4.1787871866268964E-2</v>
      </c>
      <c r="Q80" s="13">
        <f t="shared" ca="1" si="36"/>
        <v>1.9627236718577579</v>
      </c>
      <c r="R80" s="1">
        <f t="shared" ca="1" si="37"/>
        <v>0.60623292243497817</v>
      </c>
    </row>
    <row r="81" spans="2:19" x14ac:dyDescent="0.25">
      <c r="B81" s="10">
        <f t="shared" ca="1" si="23"/>
        <v>1.3408980143337414E-2</v>
      </c>
      <c r="C81" s="1">
        <f t="shared" ca="1" si="28"/>
        <v>0.51053997186947697</v>
      </c>
      <c r="D81">
        <f t="shared" ca="1" si="23"/>
        <v>4.8108683234352611E-4</v>
      </c>
      <c r="E81">
        <f t="shared" ca="1" si="23"/>
        <v>16.694963586254847</v>
      </c>
      <c r="F81">
        <f t="shared" ca="1" si="29"/>
        <v>8.0317271478018582E-3</v>
      </c>
      <c r="G81">
        <f t="shared" ca="1" si="30"/>
        <v>4.2961983374533293E-4</v>
      </c>
      <c r="H81">
        <f t="shared" ca="1" si="24"/>
        <v>121.85449879717314</v>
      </c>
      <c r="I81">
        <f t="shared" ca="1" si="31"/>
        <v>7.4316202825995319</v>
      </c>
      <c r="J81" s="1">
        <f t="shared" ca="1" si="32"/>
        <v>1.7345210090243684E-3</v>
      </c>
      <c r="K81">
        <f t="shared" ca="1" si="33"/>
        <v>0.31231601332412545</v>
      </c>
      <c r="L81" s="1">
        <f t="shared" ca="1" si="25"/>
        <v>1</v>
      </c>
      <c r="M81" s="1">
        <f t="shared" ca="1" si="26"/>
        <v>0.12786973691202633</v>
      </c>
      <c r="N81">
        <f t="shared" ca="1" si="27"/>
        <v>9.192176687409976</v>
      </c>
      <c r="O81" s="1">
        <f t="shared" ca="1" si="34"/>
        <v>0.66386259044264606</v>
      </c>
      <c r="P81" s="1">
        <f t="shared" ca="1" si="35"/>
        <v>7.8630253833986644E-3</v>
      </c>
      <c r="Q81" s="13">
        <f t="shared" ca="1" si="36"/>
        <v>0.77900017093552865</v>
      </c>
      <c r="R81" s="1">
        <f t="shared" ca="1" si="37"/>
        <v>0.66386259044264606</v>
      </c>
    </row>
    <row r="82" spans="2:19" x14ac:dyDescent="0.25">
      <c r="B82" s="10">
        <f t="shared" ca="1" si="23"/>
        <v>1.2270604485536362E-2</v>
      </c>
      <c r="C82" s="1">
        <f t="shared" ca="1" si="28"/>
        <v>3.4093881988035943</v>
      </c>
      <c r="D82">
        <f t="shared" ca="1" si="23"/>
        <v>3.6140069614232439E-3</v>
      </c>
      <c r="E82">
        <f t="shared" ca="1" si="23"/>
        <v>3.643830238836383</v>
      </c>
      <c r="F82">
        <f t="shared" ca="1" si="29"/>
        <v>1.316882784939921E-2</v>
      </c>
      <c r="G82">
        <f t="shared" ca="1" si="30"/>
        <v>2.3333139538432141E-3</v>
      </c>
      <c r="H82">
        <f t="shared" ca="1" si="24"/>
        <v>4419.5405879648943</v>
      </c>
      <c r="I82">
        <f t="shared" ca="1" si="31"/>
        <v>18.107039853898659</v>
      </c>
      <c r="J82" s="1">
        <f t="shared" ca="1" si="32"/>
        <v>1.933059506421713E-4</v>
      </c>
      <c r="K82">
        <f t="shared" ca="1" si="33"/>
        <v>0.17870351961183437</v>
      </c>
      <c r="L82" s="1">
        <f t="shared" ca="1" si="25"/>
        <v>1</v>
      </c>
      <c r="M82" s="1">
        <f t="shared" ca="1" si="26"/>
        <v>0.12257137609455745</v>
      </c>
      <c r="N82">
        <f t="shared" ca="1" si="27"/>
        <v>24.613835170992974</v>
      </c>
      <c r="O82" s="1">
        <f t="shared" ca="1" si="34"/>
        <v>0.40801440061327182</v>
      </c>
      <c r="P82" s="1">
        <f t="shared" ca="1" si="35"/>
        <v>4.040528448254641E-4</v>
      </c>
      <c r="Q82" s="13">
        <f t="shared" ca="1" si="36"/>
        <v>0.3766565692313204</v>
      </c>
      <c r="R82" s="1">
        <f t="shared" ca="1" si="37"/>
        <v>0.40801440061327182</v>
      </c>
    </row>
    <row r="83" spans="2:19" x14ac:dyDescent="0.25">
      <c r="B83" s="10">
        <f t="shared" ca="1" si="23"/>
        <v>1.6024437035815887E-2</v>
      </c>
      <c r="C83" s="1">
        <f t="shared" ca="1" si="28"/>
        <v>0.32456377470366377</v>
      </c>
      <c r="D83">
        <f t="shared" ca="1" si="23"/>
        <v>1.3142270245366282E-2</v>
      </c>
      <c r="E83">
        <f t="shared" ca="1" si="23"/>
        <v>3.2412373730245596</v>
      </c>
      <c r="F83">
        <f t="shared" ca="1" si="29"/>
        <v>4.2597217485669844E-2</v>
      </c>
      <c r="G83">
        <f t="shared" ca="1" si="30"/>
        <v>8.1273207935415974E-3</v>
      </c>
      <c r="H83">
        <f t="shared" ca="1" si="24"/>
        <v>1465.4632860996871</v>
      </c>
      <c r="I83">
        <f t="shared" ca="1" si="31"/>
        <v>0.90392072763234588</v>
      </c>
      <c r="J83" s="1">
        <f t="shared" ca="1" si="32"/>
        <v>9.7026214204021841E-2</v>
      </c>
      <c r="K83">
        <f t="shared" ca="1" si="33"/>
        <v>0.20576338557899171</v>
      </c>
      <c r="L83" s="1">
        <f t="shared" ca="1" si="25"/>
        <v>1</v>
      </c>
      <c r="M83" s="1">
        <f t="shared" ca="1" si="26"/>
        <v>0.1392135109712867</v>
      </c>
      <c r="N83">
        <f t="shared" ca="1" si="27"/>
        <v>0.89429368048128621</v>
      </c>
      <c r="O83" s="1">
        <f t="shared" ca="1" si="34"/>
        <v>0.45516288555430823</v>
      </c>
      <c r="P83" s="1">
        <f t="shared" ca="1" si="35"/>
        <v>0.16647952113102715</v>
      </c>
      <c r="Q83" s="13">
        <f t="shared" ca="1" si="36"/>
        <v>1.3832075051148194</v>
      </c>
      <c r="R83" s="1">
        <f t="shared" ca="1" si="37"/>
        <v>0.45516288555430823</v>
      </c>
    </row>
    <row r="84" spans="2:19" x14ac:dyDescent="0.25">
      <c r="B84" s="10">
        <f t="shared" ca="1" si="23"/>
        <v>5.454721984729783E-3</v>
      </c>
      <c r="C84" s="1">
        <f t="shared" ca="1" si="28"/>
        <v>37.621783489684262</v>
      </c>
      <c r="D84">
        <f t="shared" ca="1" si="23"/>
        <v>1.8472702998811874E-4</v>
      </c>
      <c r="E84">
        <f t="shared" ca="1" si="23"/>
        <v>9.1978278546649506</v>
      </c>
      <c r="F84">
        <f t="shared" ca="1" si="29"/>
        <v>1.6990874219342462E-3</v>
      </c>
      <c r="G84">
        <f t="shared" ca="1" si="30"/>
        <v>1.5173366156244453E-4</v>
      </c>
      <c r="H84">
        <f t="shared" ca="1" si="24"/>
        <v>3171.3838685551755</v>
      </c>
      <c r="I84">
        <f t="shared" ca="1" si="31"/>
        <v>883.77080798132124</v>
      </c>
      <c r="J84" s="1">
        <f t="shared" ca="1" si="32"/>
        <v>4.5891768424474233E-8</v>
      </c>
      <c r="K84">
        <f t="shared" ca="1" si="33"/>
        <v>0.18605981970610713</v>
      </c>
      <c r="L84" s="1">
        <f t="shared" ca="1" si="25"/>
        <v>1</v>
      </c>
      <c r="M84" s="1">
        <f t="shared" ca="1" si="26"/>
        <v>8.3260792431717093E-2</v>
      </c>
      <c r="N84">
        <f t="shared" ca="1" si="27"/>
        <v>1814.0600337507774</v>
      </c>
      <c r="O84" s="1">
        <f t="shared" ca="1" si="34"/>
        <v>0.42058052873454149</v>
      </c>
      <c r="P84" s="1">
        <f t="shared" ca="1" si="35"/>
        <v>1.6278201106427344E-7</v>
      </c>
      <c r="Q84" s="13">
        <f t="shared" ca="1" si="36"/>
        <v>7.2306816992667847E-2</v>
      </c>
      <c r="R84" s="1">
        <f t="shared" ca="1" si="37"/>
        <v>0.42058052873454149</v>
      </c>
    </row>
    <row r="85" spans="2:19" x14ac:dyDescent="0.25">
      <c r="B85" s="10">
        <f t="shared" ca="1" si="23"/>
        <v>9.5739386770277799E-3</v>
      </c>
      <c r="C85" s="1">
        <f t="shared" ca="1" si="28"/>
        <v>2.9919687415041946E-3</v>
      </c>
      <c r="D85">
        <f t="shared" ca="1" si="23"/>
        <v>8.636896764476619E-3</v>
      </c>
      <c r="E85">
        <f t="shared" ca="1" si="23"/>
        <v>43.585610269744279</v>
      </c>
      <c r="F85">
        <f t="shared" ca="1" si="29"/>
        <v>0.37644441631649328</v>
      </c>
      <c r="G85">
        <f t="shared" ca="1" si="30"/>
        <v>8.2579659258470856E-3</v>
      </c>
      <c r="H85">
        <f t="shared" ca="1" si="24"/>
        <v>13.726431065856238</v>
      </c>
      <c r="I85">
        <f t="shared" ca="1" si="31"/>
        <v>1.0278830013582185E-2</v>
      </c>
      <c r="J85" s="1">
        <f t="shared" ca="1" si="32"/>
        <v>693.12029979856027</v>
      </c>
      <c r="K85">
        <f t="shared" ca="1" si="33"/>
        <v>0.57266700493802125</v>
      </c>
      <c r="L85" s="1">
        <f t="shared" ca="1" si="25"/>
        <v>1</v>
      </c>
      <c r="M85" s="1">
        <f t="shared" ca="1" si="26"/>
        <v>0.10888805389969283</v>
      </c>
      <c r="N85">
        <f t="shared" ca="1" si="27"/>
        <v>6.3271730756728067E-3</v>
      </c>
      <c r="O85" s="1">
        <f t="shared" ca="1" si="34"/>
        <v>1.2885011650598832</v>
      </c>
      <c r="P85" s="1">
        <f t="shared" ca="1" si="35"/>
        <v>384.35727950602222</v>
      </c>
      <c r="Q85" s="13">
        <f t="shared" ca="1" si="36"/>
        <v>11.896580815599197</v>
      </c>
      <c r="R85" s="1">
        <f t="shared" ca="1" si="37"/>
        <v>1.2885011650598832</v>
      </c>
    </row>
    <row r="86" spans="2:19" x14ac:dyDescent="0.25">
      <c r="B86" s="10">
        <f t="shared" ca="1" si="23"/>
        <v>1.4198817056957793E-2</v>
      </c>
      <c r="C86" s="1">
        <f t="shared" ca="1" si="28"/>
        <v>7.4914008265728416E-2</v>
      </c>
      <c r="D86">
        <f t="shared" ca="1" si="23"/>
        <v>4.4862267222192095E-4</v>
      </c>
      <c r="E86">
        <f t="shared" ca="1" si="23"/>
        <v>15.961833270374672</v>
      </c>
      <c r="F86">
        <f t="shared" ca="1" si="29"/>
        <v>7.1608402953162488E-3</v>
      </c>
      <c r="G86">
        <f t="shared" ca="1" si="30"/>
        <v>3.9866978985530241E-4</v>
      </c>
      <c r="H86">
        <f t="shared" ca="1" si="24"/>
        <v>16.592195518064631</v>
      </c>
      <c r="I86">
        <f t="shared" ca="1" si="31"/>
        <v>1.1292443385865563</v>
      </c>
      <c r="J86" s="1">
        <f t="shared" ca="1" si="32"/>
        <v>7.9158656757030849E-2</v>
      </c>
      <c r="K86">
        <f t="shared" ca="1" si="33"/>
        <v>0.5340107085357253</v>
      </c>
      <c r="L86" s="1">
        <f t="shared" ca="1" si="25"/>
        <v>1</v>
      </c>
      <c r="M86" s="1">
        <f t="shared" ca="1" si="26"/>
        <v>0.13140874935398283</v>
      </c>
      <c r="N86">
        <f t="shared" ca="1" si="27"/>
        <v>1.1438878356793842</v>
      </c>
      <c r="O86" s="1">
        <f t="shared" ca="1" si="34"/>
        <v>1.1885655871278404</v>
      </c>
      <c r="P86" s="1">
        <f t="shared" ca="1" si="35"/>
        <v>0.56608492302858415</v>
      </c>
      <c r="Q86" s="13">
        <f t="shared" ca="1" si="36"/>
        <v>1.741853001426084</v>
      </c>
      <c r="R86" s="1">
        <f t="shared" ca="1" si="37"/>
        <v>1.1885655871278404</v>
      </c>
    </row>
    <row r="87" spans="2:19" x14ac:dyDescent="0.25">
      <c r="B87" s="10">
        <f t="shared" ca="1" si="23"/>
        <v>4.0337323067624513E-3</v>
      </c>
      <c r="C87" s="1">
        <f t="shared" ca="1" si="28"/>
        <v>2.5255335381602136E-2</v>
      </c>
      <c r="D87">
        <f t="shared" ca="1" si="23"/>
        <v>8.0146801118964106E-2</v>
      </c>
      <c r="E87">
        <f t="shared" ca="1" si="23"/>
        <v>84.547790876944148</v>
      </c>
      <c r="F87">
        <f t="shared" ca="1" si="29"/>
        <v>6.7762349804622106</v>
      </c>
      <c r="G87">
        <f t="shared" ca="1" si="30"/>
        <v>7.8294719158075718E-2</v>
      </c>
      <c r="H87">
        <f t="shared" ca="1" si="24"/>
        <v>1098.5329949697511</v>
      </c>
      <c r="I87">
        <f t="shared" ca="1" si="31"/>
        <v>2.8482331703510246E-2</v>
      </c>
      <c r="J87" s="1">
        <f t="shared" ca="1" si="32"/>
        <v>38.859057078129851</v>
      </c>
      <c r="K87">
        <f t="shared" ca="1" si="33"/>
        <v>0.21423273980053151</v>
      </c>
      <c r="L87" s="1">
        <f t="shared" ca="1" si="25"/>
        <v>1</v>
      </c>
      <c r="M87" s="1">
        <f t="shared" ca="1" si="26"/>
        <v>7.209784336683539E-2</v>
      </c>
      <c r="N87">
        <f t="shared" ca="1" si="27"/>
        <v>1.9532622069773495E-2</v>
      </c>
      <c r="O87" s="1">
        <f t="shared" ca="1" si="34"/>
        <v>0.47043429831171524</v>
      </c>
      <c r="P87" s="1">
        <f t="shared" ca="1" si="35"/>
        <v>32.342861896095584</v>
      </c>
      <c r="Q87" s="13">
        <f t="shared" ca="1" si="36"/>
        <v>6.015354406000224</v>
      </c>
      <c r="R87" s="1">
        <f t="shared" ca="1" si="37"/>
        <v>0.47043429831171524</v>
      </c>
    </row>
    <row r="88" spans="2:19" x14ac:dyDescent="0.25">
      <c r="B88" s="10">
        <f t="shared" ca="1" si="23"/>
        <v>2.0088498577265313E-3</v>
      </c>
      <c r="C88" s="1">
        <f t="shared" ca="1" si="28"/>
        <v>0.15431957087465231</v>
      </c>
      <c r="D88">
        <f t="shared" ca="1" si="23"/>
        <v>2.3358153667516254E-2</v>
      </c>
      <c r="E88">
        <f t="shared" ca="1" si="23"/>
        <v>1.0865807381521726</v>
      </c>
      <c r="F88">
        <f t="shared" ca="1" si="29"/>
        <v>2.5380519853921688E-2</v>
      </c>
      <c r="G88">
        <f t="shared" ca="1" si="30"/>
        <v>8.2228595352137508E-3</v>
      </c>
      <c r="H88">
        <f t="shared" ca="1" si="24"/>
        <v>704.97119713151608</v>
      </c>
      <c r="I88">
        <f t="shared" ca="1" si="31"/>
        <v>0.3223793740230641</v>
      </c>
      <c r="J88" s="1">
        <f t="shared" ca="1" si="32"/>
        <v>5.4436141042100719E-2</v>
      </c>
      <c r="K88">
        <f t="shared" ca="1" si="33"/>
        <v>0.22872279699277456</v>
      </c>
      <c r="L88" s="1">
        <f t="shared" ca="1" si="25"/>
        <v>1</v>
      </c>
      <c r="M88" s="1">
        <f t="shared" ca="1" si="26"/>
        <v>5.170183380512644E-2</v>
      </c>
      <c r="N88">
        <f t="shared" ca="1" si="27"/>
        <v>0.28592634711241988</v>
      </c>
      <c r="O88" s="1">
        <f t="shared" ca="1" si="34"/>
        <v>0.49711622573736547</v>
      </c>
      <c r="P88" s="1">
        <f t="shared" ca="1" si="35"/>
        <v>0.24579432778425181</v>
      </c>
      <c r="Q88" s="13">
        <f t="shared" ca="1" si="36"/>
        <v>0.62655071320163025</v>
      </c>
      <c r="R88" s="1">
        <f t="shared" ca="1" si="37"/>
        <v>0.49711622573736547</v>
      </c>
    </row>
    <row r="89" spans="2:19" x14ac:dyDescent="0.25">
      <c r="B89" s="10">
        <f t="shared" ca="1" si="23"/>
        <v>1.3012287142656398E-2</v>
      </c>
      <c r="C89" s="1">
        <f t="shared" ca="1" si="28"/>
        <v>0.14562581169594196</v>
      </c>
      <c r="D89">
        <f t="shared" ca="1" si="23"/>
        <v>2.1911441486061506E-4</v>
      </c>
      <c r="E89">
        <f t="shared" ca="1" si="23"/>
        <v>5.5693904420386602</v>
      </c>
      <c r="F89">
        <f t="shared" ca="1" si="29"/>
        <v>1.2203337278376032E-3</v>
      </c>
      <c r="G89">
        <f t="shared" ca="1" si="30"/>
        <v>1.6121955092449045E-4</v>
      </c>
      <c r="H89">
        <f t="shared" ca="1" si="24"/>
        <v>13.043182202574542</v>
      </c>
      <c r="I89">
        <f t="shared" ca="1" si="31"/>
        <v>3.1410032132399945</v>
      </c>
      <c r="J89" s="1">
        <f t="shared" ca="1" si="32"/>
        <v>7.7634296452840958E-3</v>
      </c>
      <c r="K89">
        <f t="shared" ca="1" si="33"/>
        <v>0.58405175187979175</v>
      </c>
      <c r="L89" s="1">
        <f t="shared" ca="1" si="25"/>
        <v>1</v>
      </c>
      <c r="M89" s="1">
        <f t="shared" ca="1" si="26"/>
        <v>0.126051113212375</v>
      </c>
      <c r="N89">
        <f t="shared" ca="1" si="27"/>
        <v>3.5461543030077003</v>
      </c>
      <c r="O89" s="1">
        <f t="shared" ca="1" si="34"/>
        <v>1.3182477142733919</v>
      </c>
      <c r="P89" s="1">
        <f t="shared" ca="1" si="35"/>
        <v>0.15607559438793958</v>
      </c>
      <c r="Q89" s="13">
        <f t="shared" ca="1" si="36"/>
        <v>0.91275657401293309</v>
      </c>
      <c r="R89" s="1">
        <f t="shared" ca="1" si="37"/>
        <v>1.3182477142733919</v>
      </c>
    </row>
    <row r="90" spans="2:19" x14ac:dyDescent="0.25">
      <c r="B90" s="10">
        <f t="shared" ca="1" si="23"/>
        <v>1.4367875577247365E-2</v>
      </c>
      <c r="C90" s="1">
        <f t="shared" ca="1" si="28"/>
        <v>0.17542682604323043</v>
      </c>
      <c r="D90">
        <f t="shared" ca="1" si="23"/>
        <v>6.5538160125648448E-2</v>
      </c>
      <c r="E90">
        <f t="shared" ref="E90:E109" ca="1" si="38">E$7*10^(RAND()*LOG10(E$8/E$7))</f>
        <v>2.8344151589737465</v>
      </c>
      <c r="F90">
        <f t="shared" ca="1" si="29"/>
        <v>0.1857623545513867</v>
      </c>
      <c r="G90">
        <f t="shared" ca="1" si="30"/>
        <v>3.8424990085216534E-2</v>
      </c>
      <c r="H90">
        <f t="shared" ca="1" si="24"/>
        <v>3744.8744729956306</v>
      </c>
      <c r="I90">
        <f t="shared" ca="1" si="31"/>
        <v>0.2187834062518022</v>
      </c>
      <c r="J90" s="1">
        <f t="shared" ca="1" si="32"/>
        <v>1.4079048506474738</v>
      </c>
      <c r="K90">
        <f t="shared" ca="1" si="33"/>
        <v>0.18230115000473376</v>
      </c>
      <c r="L90" s="1">
        <f t="shared" ca="1" si="25"/>
        <v>1</v>
      </c>
      <c r="M90" s="1">
        <f t="shared" ca="1" si="26"/>
        <v>0.13215276383653884</v>
      </c>
      <c r="N90">
        <f t="shared" ca="1" si="27"/>
        <v>0.18623268461995438</v>
      </c>
      <c r="O90" s="1">
        <f t="shared" ca="1" si="34"/>
        <v>0.4141362153915088</v>
      </c>
      <c r="P90" s="1">
        <f t="shared" ca="1" si="35"/>
        <v>1.8544570279525907</v>
      </c>
      <c r="Q90" s="13">
        <f t="shared" ca="1" si="36"/>
        <v>2.298271764699237</v>
      </c>
      <c r="R90" s="1">
        <f t="shared" ca="1" si="37"/>
        <v>0.4141362153915088</v>
      </c>
    </row>
    <row r="91" spans="2:19" x14ac:dyDescent="0.25">
      <c r="B91" s="10">
        <f t="shared" ca="1" si="23"/>
        <v>4.3841310240436492E-2</v>
      </c>
      <c r="C91" s="1">
        <f t="shared" ca="1" si="28"/>
        <v>4.0656196124542491E-3</v>
      </c>
      <c r="D91">
        <f t="shared" ca="1" si="23"/>
        <v>9.703741690898892E-3</v>
      </c>
      <c r="E91">
        <f t="shared" ca="1" si="38"/>
        <v>18.856608270028477</v>
      </c>
      <c r="F91">
        <f t="shared" ca="1" si="29"/>
        <v>0.18297965581882417</v>
      </c>
      <c r="G91">
        <f t="shared" ca="1" si="30"/>
        <v>8.7732220622741899E-3</v>
      </c>
      <c r="H91">
        <f t="shared" ca="1" si="24"/>
        <v>19.8158798226657</v>
      </c>
      <c r="I91">
        <f t="shared" ca="1" si="31"/>
        <v>1.3177184459280183E-2</v>
      </c>
      <c r="J91" s="1">
        <f t="shared" ca="1" si="32"/>
        <v>1826.1992326897434</v>
      </c>
      <c r="K91">
        <f t="shared" ca="1" si="33"/>
        <v>0.50226292425788654</v>
      </c>
      <c r="L91" s="1">
        <f t="shared" ca="1" si="25"/>
        <v>1</v>
      </c>
      <c r="M91" s="1">
        <f t="shared" ca="1" si="26"/>
        <v>0.22499788794998091</v>
      </c>
      <c r="N91">
        <f t="shared" ca="1" si="27"/>
        <v>8.3276760709883133E-3</v>
      </c>
      <c r="O91" s="1">
        <f t="shared" ca="1" si="34"/>
        <v>1.1079081654652583</v>
      </c>
      <c r="P91" s="1">
        <f t="shared" ca="1" si="35"/>
        <v>713.82401598027832</v>
      </c>
      <c r="Q91" s="13">
        <f t="shared" ca="1" si="36"/>
        <v>16.456113478013844</v>
      </c>
      <c r="R91" s="1">
        <f t="shared" ca="1" si="37"/>
        <v>1.1079081654652583</v>
      </c>
    </row>
    <row r="92" spans="2:19" x14ac:dyDescent="0.25">
      <c r="B92" s="10">
        <f t="shared" ca="1" si="23"/>
        <v>5.7926097004551667E-2</v>
      </c>
      <c r="C92" s="1">
        <f t="shared" ca="1" si="28"/>
        <v>0.27865638743472548</v>
      </c>
      <c r="D92">
        <f t="shared" ca="1" si="23"/>
        <v>5.6930607787395303E-2</v>
      </c>
      <c r="E92">
        <f t="shared" ca="1" si="38"/>
        <v>80.758718560054518</v>
      </c>
      <c r="F92">
        <f t="shared" ca="1" si="29"/>
        <v>4.5976429317551055</v>
      </c>
      <c r="G92">
        <f t="shared" ca="1" si="30"/>
        <v>5.555478639291387E-2</v>
      </c>
      <c r="H92">
        <f t="shared" ca="1" si="24"/>
        <v>8600.3867116429028</v>
      </c>
      <c r="I92">
        <f t="shared" ca="1" si="31"/>
        <v>0.37287355956091128</v>
      </c>
      <c r="J92" s="1">
        <f t="shared" ca="1" si="32"/>
        <v>3.2524957565784027</v>
      </c>
      <c r="K92">
        <f t="shared" ca="1" si="33"/>
        <v>0.16557091014706679</v>
      </c>
      <c r="L92" s="1">
        <f t="shared" ca="1" si="25"/>
        <v>1</v>
      </c>
      <c r="M92" s="1">
        <f t="shared" ca="1" si="26"/>
        <v>0.2569750891865682</v>
      </c>
      <c r="N92">
        <f t="shared" ca="1" si="27"/>
        <v>0.33585136447267983</v>
      </c>
      <c r="O92" s="1">
        <f t="shared" ca="1" si="34"/>
        <v>0.38605628860424041</v>
      </c>
      <c r="P92" s="1">
        <f t="shared" ca="1" si="35"/>
        <v>1.9509992493651613</v>
      </c>
      <c r="Q92" s="13">
        <f t="shared" ca="1" si="36"/>
        <v>4.7675677075585607</v>
      </c>
      <c r="R92" s="1">
        <f t="shared" ca="1" si="37"/>
        <v>0.38605628860424041</v>
      </c>
      <c r="S92" t="s">
        <v>29</v>
      </c>
    </row>
    <row r="93" spans="2:19" x14ac:dyDescent="0.25">
      <c r="B93" s="10">
        <f t="shared" ca="1" si="23"/>
        <v>1.0168151161872991E-2</v>
      </c>
      <c r="C93" s="1">
        <f t="shared" ca="1" si="28"/>
        <v>3.2450578603022584E-2</v>
      </c>
      <c r="D93">
        <f t="shared" ca="1" si="23"/>
        <v>9.0194950734305091E-4</v>
      </c>
      <c r="E93">
        <f t="shared" ca="1" si="38"/>
        <v>13.601859604780486</v>
      </c>
      <c r="F93">
        <f t="shared" ca="1" si="29"/>
        <v>1.2268190569481105E-2</v>
      </c>
      <c r="G93">
        <f t="shared" ca="1" si="30"/>
        <v>7.86328737743677E-4</v>
      </c>
      <c r="H93">
        <f t="shared" ca="1" si="24"/>
        <v>14.176012506648179</v>
      </c>
      <c r="I93">
        <f t="shared" ca="1" si="31"/>
        <v>0.34498231188417189</v>
      </c>
      <c r="J93" s="1">
        <f t="shared" ca="1" si="32"/>
        <v>0.59588197246314833</v>
      </c>
      <c r="K93">
        <f t="shared" ca="1" si="33"/>
        <v>0.56570657845409567</v>
      </c>
      <c r="L93" s="1">
        <f t="shared" ca="1" si="25"/>
        <v>1</v>
      </c>
      <c r="M93" s="1">
        <f t="shared" ca="1" si="26"/>
        <v>0.1120609838541043</v>
      </c>
      <c r="N93">
        <f t="shared" ca="1" si="27"/>
        <v>0.30817917772962872</v>
      </c>
      <c r="O93" s="1">
        <f t="shared" ca="1" si="34"/>
        <v>1.2703811040977289</v>
      </c>
      <c r="P93" s="1">
        <f t="shared" ca="1" si="35"/>
        <v>2.7913172602174572</v>
      </c>
      <c r="Q93" s="13">
        <f t="shared" ca="1" si="36"/>
        <v>2.5281420757104276</v>
      </c>
      <c r="R93" s="1">
        <f t="shared" ca="1" si="37"/>
        <v>1.2703811040977289</v>
      </c>
    </row>
    <row r="94" spans="2:19" x14ac:dyDescent="0.25">
      <c r="B94" s="10">
        <f t="shared" ca="1" si="23"/>
        <v>1.0151234909023751E-2</v>
      </c>
      <c r="C94" s="1">
        <f t="shared" ca="1" si="28"/>
        <v>0.22959035779132306</v>
      </c>
      <c r="D94">
        <f t="shared" ca="1" si="23"/>
        <v>2.9817387856453541E-4</v>
      </c>
      <c r="E94">
        <f t="shared" ca="1" si="38"/>
        <v>1.6889570755543393</v>
      </c>
      <c r="F94">
        <f t="shared" ca="1" si="29"/>
        <v>5.0360288194705241E-4</v>
      </c>
      <c r="G94">
        <f t="shared" ca="1" si="30"/>
        <v>1.3651633012600885E-4</v>
      </c>
      <c r="H94">
        <f t="shared" ca="1" si="24"/>
        <v>17.412685043327084</v>
      </c>
      <c r="I94">
        <f t="shared" ca="1" si="31"/>
        <v>4.2450649939911909</v>
      </c>
      <c r="J94" s="1">
        <f t="shared" ca="1" si="32"/>
        <v>2.0632658377679322E-3</v>
      </c>
      <c r="K94">
        <f t="shared" ca="1" si="33"/>
        <v>0.52498969018360075</v>
      </c>
      <c r="L94" s="1">
        <f t="shared" ca="1" si="25"/>
        <v>1</v>
      </c>
      <c r="M94" s="1">
        <f t="shared" ca="1" si="26"/>
        <v>0.11197201785910317</v>
      </c>
      <c r="N94">
        <f t="shared" ca="1" si="27"/>
        <v>4.9481184152246227</v>
      </c>
      <c r="O94" s="1">
        <f t="shared" ca="1" si="34"/>
        <v>1.1655069430160114</v>
      </c>
      <c r="P94" s="1">
        <f t="shared" ca="1" si="35"/>
        <v>6.4830544284660785E-2</v>
      </c>
      <c r="Q94" s="13">
        <f t="shared" ca="1" si="36"/>
        <v>0.46241024120837382</v>
      </c>
      <c r="R94" s="1">
        <f t="shared" ca="1" si="37"/>
        <v>1.1655069430160114</v>
      </c>
    </row>
    <row r="95" spans="2:19" x14ac:dyDescent="0.25">
      <c r="B95" s="10">
        <f t="shared" ca="1" si="23"/>
        <v>6.4970839934242906E-3</v>
      </c>
      <c r="C95" s="1">
        <f t="shared" ca="1" si="28"/>
        <v>2.3771047918860716E-3</v>
      </c>
      <c r="D95">
        <f t="shared" ca="1" si="23"/>
        <v>5.1145472365495014E-2</v>
      </c>
      <c r="E95">
        <f t="shared" ca="1" si="38"/>
        <v>1.1862987149441442</v>
      </c>
      <c r="F95">
        <f t="shared" ca="1" si="29"/>
        <v>6.0673808142397971E-2</v>
      </c>
      <c r="G95">
        <f t="shared" ca="1" si="30"/>
        <v>1.9042096667782633E-2</v>
      </c>
      <c r="H95">
        <f t="shared" ca="1" si="24"/>
        <v>25.147255131413274</v>
      </c>
      <c r="I95">
        <f t="shared" ca="1" si="31"/>
        <v>3.3559093940565281E-3</v>
      </c>
      <c r="J95" s="1">
        <f t="shared" ca="1" si="32"/>
        <v>1718.2865323548433</v>
      </c>
      <c r="K95">
        <f t="shared" ca="1" si="33"/>
        <v>0.46515251759726489</v>
      </c>
      <c r="L95" s="1">
        <f t="shared" ca="1" si="25"/>
        <v>1</v>
      </c>
      <c r="M95" s="1">
        <f t="shared" ca="1" si="26"/>
        <v>9.0503779408575749E-2</v>
      </c>
      <c r="N95">
        <f t="shared" ca="1" si="27"/>
        <v>1.8346199461079496E-3</v>
      </c>
      <c r="O95" s="1">
        <f t="shared" ca="1" si="34"/>
        <v>1.015535156582468</v>
      </c>
      <c r="P95" s="1">
        <f t="shared" ca="1" si="35"/>
        <v>1663.304583833909</v>
      </c>
      <c r="Q95" s="13">
        <f t="shared" ca="1" si="36"/>
        <v>6.5516677488487272</v>
      </c>
      <c r="R95" s="1">
        <f t="shared" ca="1" si="37"/>
        <v>1.015535156582468</v>
      </c>
    </row>
    <row r="96" spans="2:19" x14ac:dyDescent="0.25">
      <c r="B96" s="10">
        <f t="shared" ca="1" si="23"/>
        <v>2.1206928929485704E-2</v>
      </c>
      <c r="C96" s="1">
        <f t="shared" ca="1" si="28"/>
        <v>2.5038375723634772E-2</v>
      </c>
      <c r="D96">
        <f t="shared" ca="1" si="23"/>
        <v>1.2958551429724671E-2</v>
      </c>
      <c r="E96">
        <f t="shared" ca="1" si="38"/>
        <v>1.0999193064932975</v>
      </c>
      <c r="F96">
        <f t="shared" ca="1" si="29"/>
        <v>1.4253360901740489E-2</v>
      </c>
      <c r="G96">
        <f t="shared" ca="1" si="30"/>
        <v>4.5979780415201293E-3</v>
      </c>
      <c r="H96">
        <f t="shared" ca="1" si="24"/>
        <v>63.958834318112977</v>
      </c>
      <c r="I96">
        <f t="shared" ca="1" si="31"/>
        <v>7.0225270397205969E-2</v>
      </c>
      <c r="J96" s="1">
        <f t="shared" ca="1" si="32"/>
        <v>12.206505859573667</v>
      </c>
      <c r="K96">
        <f t="shared" ca="1" si="33"/>
        <v>0.36072956868760109</v>
      </c>
      <c r="L96" s="1">
        <f t="shared" ca="1" si="25"/>
        <v>1</v>
      </c>
      <c r="M96" s="1">
        <f t="shared" ca="1" si="26"/>
        <v>0.1591218800877818</v>
      </c>
      <c r="N96">
        <f t="shared" ca="1" si="27"/>
        <v>5.2993392476981656E-2</v>
      </c>
      <c r="O96" s="1">
        <f t="shared" ca="1" si="34"/>
        <v>0.76945106230873106</v>
      </c>
      <c r="P96" s="1">
        <f t="shared" ca="1" si="35"/>
        <v>30.982210447571635</v>
      </c>
      <c r="Q96" s="13">
        <f t="shared" ca="1" si="36"/>
        <v>2.5376797998942924</v>
      </c>
      <c r="R96" s="1">
        <f t="shared" ca="1" si="37"/>
        <v>0.76945106230873106</v>
      </c>
    </row>
    <row r="97" spans="2:18" x14ac:dyDescent="0.25">
      <c r="B97" s="10">
        <f t="shared" ca="1" si="23"/>
        <v>0.78271323936264015</v>
      </c>
      <c r="C97" s="1">
        <f t="shared" ca="1" si="28"/>
        <v>1.2440394636981139E-3</v>
      </c>
      <c r="D97">
        <f t="shared" ca="1" si="23"/>
        <v>4.5426844333328574E-2</v>
      </c>
      <c r="E97">
        <f t="shared" ca="1" si="38"/>
        <v>1.7067694447681885</v>
      </c>
      <c r="F97">
        <f t="shared" ca="1" si="29"/>
        <v>7.7533149880366137E-2</v>
      </c>
      <c r="G97">
        <f t="shared" ca="1" si="30"/>
        <v>2.0916636719825677E-2</v>
      </c>
      <c r="H97">
        <f t="shared" ca="1" si="24"/>
        <v>14.456178626277897</v>
      </c>
      <c r="I97">
        <f t="shared" ca="1" si="31"/>
        <v>1.8635599538924577E-3</v>
      </c>
      <c r="J97" s="1">
        <f t="shared" ca="1" si="32"/>
        <v>830204.74863087502</v>
      </c>
      <c r="K97">
        <f t="shared" ca="1" si="33"/>
        <v>0.56156178964258019</v>
      </c>
      <c r="L97" s="1">
        <f t="shared" ca="1" si="25"/>
        <v>1</v>
      </c>
      <c r="M97" s="1">
        <f t="shared" ca="1" si="26"/>
        <v>0.88971001308326347</v>
      </c>
      <c r="N97">
        <f t="shared" ca="1" si="27"/>
        <v>9.571935565526558E-4</v>
      </c>
      <c r="O97" s="1">
        <f t="shared" ca="1" si="34"/>
        <v>1.2596159509466975</v>
      </c>
      <c r="P97" s="1">
        <f t="shared" ca="1" si="35"/>
        <v>63821.822640347258</v>
      </c>
      <c r="Q97" s="13">
        <f t="shared" ca="1" si="36"/>
        <v>47.734228808703385</v>
      </c>
      <c r="R97" s="1">
        <f t="shared" ca="1" si="37"/>
        <v>1.2596159509466975</v>
      </c>
    </row>
    <row r="98" spans="2:18" x14ac:dyDescent="0.25">
      <c r="B98" s="10">
        <f t="shared" ca="1" si="23"/>
        <v>1.3338215264754819E-3</v>
      </c>
      <c r="C98" s="1">
        <f t="shared" ca="1" si="28"/>
        <v>0.93334108862170206</v>
      </c>
      <c r="D98">
        <f t="shared" ca="1" si="23"/>
        <v>5.240970819765505E-4</v>
      </c>
      <c r="E98">
        <f t="shared" ca="1" si="38"/>
        <v>4.4285285691265024</v>
      </c>
      <c r="F98">
        <f t="shared" ca="1" si="29"/>
        <v>2.3209789005289882E-3</v>
      </c>
      <c r="G98">
        <f t="shared" ca="1" si="30"/>
        <v>3.6104356939092809E-4</v>
      </c>
      <c r="H98">
        <f t="shared" ca="1" si="24"/>
        <v>187.2093322751077</v>
      </c>
      <c r="I98">
        <f t="shared" ca="1" si="31"/>
        <v>13.016673477482083</v>
      </c>
      <c r="J98" s="1">
        <f t="shared" ca="1" si="32"/>
        <v>4.3384596251308523E-5</v>
      </c>
      <c r="K98">
        <f t="shared" ca="1" si="33"/>
        <v>0.28668478663338376</v>
      </c>
      <c r="L98" s="1">
        <f t="shared" ca="1" si="25"/>
        <v>1</v>
      </c>
      <c r="M98" s="1">
        <f t="shared" ca="1" si="26"/>
        <v>4.2527672368396344E-2</v>
      </c>
      <c r="N98">
        <f t="shared" ca="1" si="27"/>
        <v>17.085866625098991</v>
      </c>
      <c r="O98" s="1">
        <f t="shared" ca="1" si="34"/>
        <v>0.61052133578620227</v>
      </c>
      <c r="P98" s="1">
        <f t="shared" ca="1" si="35"/>
        <v>4.3775712667691667E-4</v>
      </c>
      <c r="Q98" s="13">
        <f t="shared" ca="1" si="36"/>
        <v>0.22765968429741737</v>
      </c>
      <c r="R98" s="1">
        <f t="shared" ca="1" si="37"/>
        <v>0.61052133578620227</v>
      </c>
    </row>
    <row r="99" spans="2:18" x14ac:dyDescent="0.25">
      <c r="B99" s="10">
        <f t="shared" ca="1" si="23"/>
        <v>0.65264092224640358</v>
      </c>
      <c r="C99" s="1">
        <f t="shared" ca="1" si="28"/>
        <v>0.31013238823723882</v>
      </c>
      <c r="D99">
        <f t="shared" ca="1" si="23"/>
        <v>2.9898890153625879E-3</v>
      </c>
      <c r="E99">
        <f t="shared" ca="1" si="38"/>
        <v>75.955408766949617</v>
      </c>
      <c r="F99">
        <f t="shared" ca="1" si="29"/>
        <v>0.22709824232967787</v>
      </c>
      <c r="G99">
        <f t="shared" ca="1" si="30"/>
        <v>2.9131813420233085E-3</v>
      </c>
      <c r="H99">
        <f t="shared" ca="1" si="24"/>
        <v>501.92882609436288</v>
      </c>
      <c r="I99">
        <f t="shared" ca="1" si="31"/>
        <v>1.8108608769196513</v>
      </c>
      <c r="J99" s="1">
        <f t="shared" ca="1" si="32"/>
        <v>1.5513384932815741</v>
      </c>
      <c r="K99">
        <f t="shared" ca="1" si="33"/>
        <v>0.24121734369697803</v>
      </c>
      <c r="L99" s="1">
        <f t="shared" ca="1" si="25"/>
        <v>1</v>
      </c>
      <c r="M99" s="1">
        <f t="shared" ca="1" si="26"/>
        <v>0.81582994474925441</v>
      </c>
      <c r="N99">
        <f t="shared" ca="1" si="27"/>
        <v>1.9285056037599304</v>
      </c>
      <c r="O99" s="1">
        <f t="shared" ca="1" si="34"/>
        <v>0.5206744099923607</v>
      </c>
      <c r="P99" s="1">
        <f t="shared" ca="1" si="35"/>
        <v>1.0414353235264897</v>
      </c>
      <c r="Q99" s="13">
        <f t="shared" ca="1" si="36"/>
        <v>5.3021404846838118</v>
      </c>
      <c r="R99" s="1">
        <f t="shared" ca="1" si="37"/>
        <v>0.5206744099923607</v>
      </c>
    </row>
    <row r="100" spans="2:18" x14ac:dyDescent="0.25">
      <c r="B100" s="10">
        <f t="shared" ca="1" si="23"/>
        <v>0.11574121356185998</v>
      </c>
      <c r="C100" s="1">
        <f t="shared" ca="1" si="28"/>
        <v>2.757992393081624E-3</v>
      </c>
      <c r="D100">
        <f t="shared" ca="1" si="23"/>
        <v>1.6988458287229655E-2</v>
      </c>
      <c r="E100">
        <f t="shared" ca="1" si="38"/>
        <v>1.7478133586535902</v>
      </c>
      <c r="F100">
        <f t="shared" ca="1" si="29"/>
        <v>2.9692654337349283E-2</v>
      </c>
      <c r="G100">
        <f t="shared" ca="1" si="30"/>
        <v>7.9226608947294084E-3</v>
      </c>
      <c r="H100">
        <f t="shared" ca="1" si="24"/>
        <v>12.139243600349424</v>
      </c>
      <c r="I100">
        <f t="shared" ca="1" si="31"/>
        <v>6.7558745449108806E-3</v>
      </c>
      <c r="J100" s="1">
        <f t="shared" ca="1" si="32"/>
        <v>9460.8894050059116</v>
      </c>
      <c r="K100">
        <f t="shared" ca="1" si="33"/>
        <v>0.60085478146932902</v>
      </c>
      <c r="L100" s="1">
        <f t="shared" ca="1" si="25"/>
        <v>1</v>
      </c>
      <c r="M100" s="1">
        <f t="shared" ca="1" si="26"/>
        <v>0.35750637552205256</v>
      </c>
      <c r="N100">
        <f t="shared" ca="1" si="27"/>
        <v>3.9776615138363888E-3</v>
      </c>
      <c r="O100" s="1">
        <f t="shared" ca="1" si="34"/>
        <v>1.3623816818793297</v>
      </c>
      <c r="P100" s="1">
        <f t="shared" ca="1" si="35"/>
        <v>3007.1479204466596</v>
      </c>
      <c r="Q100" s="13">
        <f t="shared" ca="1" si="36"/>
        <v>15.310693721758664</v>
      </c>
      <c r="R100" s="1">
        <f t="shared" ca="1" si="37"/>
        <v>1.3623816818793297</v>
      </c>
    </row>
    <row r="101" spans="2:18" x14ac:dyDescent="0.25">
      <c r="B101" s="10">
        <f t="shared" ca="1" si="23"/>
        <v>6.236035476892475E-2</v>
      </c>
      <c r="C101" s="1">
        <f t="shared" ca="1" si="28"/>
        <v>1.0231016207600273E-2</v>
      </c>
      <c r="D101">
        <f t="shared" ca="1" si="23"/>
        <v>3.4702943269970261E-2</v>
      </c>
      <c r="E101">
        <f t="shared" ca="1" si="38"/>
        <v>3.1000022382220909</v>
      </c>
      <c r="F101">
        <f t="shared" ca="1" si="29"/>
        <v>0.10757920180980206</v>
      </c>
      <c r="G101">
        <f t="shared" ca="1" si="30"/>
        <v>2.1093951881735875E-2</v>
      </c>
      <c r="H101">
        <f t="shared" ca="1" si="24"/>
        <v>119.89586865798891</v>
      </c>
      <c r="I101">
        <f t="shared" ca="1" si="31"/>
        <v>1.7534811995360743E-2</v>
      </c>
      <c r="J101" s="1">
        <f t="shared" ca="1" si="32"/>
        <v>986.2521824855836</v>
      </c>
      <c r="K101">
        <f t="shared" ca="1" si="33"/>
        <v>0.31337329270511538</v>
      </c>
      <c r="L101" s="1">
        <f t="shared" ca="1" si="25"/>
        <v>1</v>
      </c>
      <c r="M101" s="1">
        <f t="shared" ca="1" si="26"/>
        <v>0.26617753039209152</v>
      </c>
      <c r="N101">
        <f t="shared" ca="1" si="27"/>
        <v>1.142232812676533E-2</v>
      </c>
      <c r="O101" s="1">
        <f t="shared" ca="1" si="34"/>
        <v>0.66610242286109755</v>
      </c>
      <c r="P101" s="1">
        <f t="shared" ca="1" si="35"/>
        <v>644.06276465886583</v>
      </c>
      <c r="Q101" s="13">
        <f t="shared" ca="1" si="36"/>
        <v>10.978309336907747</v>
      </c>
      <c r="R101" s="1">
        <f t="shared" ca="1" si="37"/>
        <v>0.66610242286109755</v>
      </c>
    </row>
    <row r="102" spans="2:18" x14ac:dyDescent="0.25">
      <c r="B102" s="10">
        <f t="shared" ca="1" si="23"/>
        <v>1.8505154098537036E-2</v>
      </c>
      <c r="C102" s="1">
        <f t="shared" ca="1" si="28"/>
        <v>29.59996927360443</v>
      </c>
      <c r="D102">
        <f t="shared" ca="1" si="23"/>
        <v>9.3340143028008634E-4</v>
      </c>
      <c r="E102">
        <f t="shared" ca="1" si="38"/>
        <v>1.5538679920965108</v>
      </c>
      <c r="F102">
        <f t="shared" ca="1" si="29"/>
        <v>1.4503826062893291E-3</v>
      </c>
      <c r="G102">
        <f t="shared" ca="1" si="30"/>
        <v>4.0811380994309636E-4</v>
      </c>
      <c r="H102">
        <f t="shared" ca="1" si="24"/>
        <v>6711.1979080273832</v>
      </c>
      <c r="I102">
        <f t="shared" ca="1" si="31"/>
        <v>309.33034470117786</v>
      </c>
      <c r="J102" s="1">
        <f t="shared" ca="1" si="32"/>
        <v>6.764730053090889E-7</v>
      </c>
      <c r="K102">
        <f t="shared" ca="1" si="33"/>
        <v>0.17023145056496897</v>
      </c>
      <c r="L102" s="1">
        <f t="shared" ca="1" si="25"/>
        <v>1</v>
      </c>
      <c r="M102" s="1">
        <f t="shared" ca="1" si="26"/>
        <v>0.1491072020013901</v>
      </c>
      <c r="N102">
        <f t="shared" ca="1" si="27"/>
        <v>568.07714007717175</v>
      </c>
      <c r="O102" s="1">
        <f t="shared" ca="1" si="34"/>
        <v>0.39377864204080765</v>
      </c>
      <c r="P102" s="1">
        <f t="shared" ca="1" si="35"/>
        <v>2.3896889117756296E-6</v>
      </c>
      <c r="Q102" s="13">
        <f t="shared" ca="1" si="36"/>
        <v>8.8274307070982175E-2</v>
      </c>
      <c r="R102" s="1">
        <f t="shared" ca="1" si="37"/>
        <v>0.39377864204080765</v>
      </c>
    </row>
    <row r="103" spans="2:18" x14ac:dyDescent="0.25">
      <c r="B103" s="10">
        <f t="shared" ca="1" si="23"/>
        <v>0.28826704286319793</v>
      </c>
      <c r="C103" s="1">
        <f t="shared" ca="1" si="28"/>
        <v>4.0919020675945779E-2</v>
      </c>
      <c r="D103">
        <f t="shared" ca="1" si="23"/>
        <v>8.5589121183699858E-3</v>
      </c>
      <c r="E103">
        <f t="shared" ca="1" si="38"/>
        <v>98.643043678986032</v>
      </c>
      <c r="F103">
        <f t="shared" ca="1" si="29"/>
        <v>0.84427714193697334</v>
      </c>
      <c r="G103">
        <f t="shared" ca="1" si="30"/>
        <v>8.388827593786851E-3</v>
      </c>
      <c r="H103">
        <f t="shared" ca="1" si="24"/>
        <v>190.70144986506037</v>
      </c>
      <c r="I103">
        <f t="shared" ca="1" si="31"/>
        <v>0.141215199478574</v>
      </c>
      <c r="J103" s="1">
        <f t="shared" ca="1" si="32"/>
        <v>113.34563348925738</v>
      </c>
      <c r="K103">
        <f t="shared" ca="1" si="33"/>
        <v>0.28567569960986816</v>
      </c>
      <c r="L103" s="1">
        <f t="shared" ca="1" si="25"/>
        <v>1</v>
      </c>
      <c r="M103" s="1">
        <f t="shared" ca="1" si="26"/>
        <v>0.55248718842317213</v>
      </c>
      <c r="N103">
        <f t="shared" ca="1" si="27"/>
        <v>0.11475427589428711</v>
      </c>
      <c r="O103" s="1">
        <f t="shared" ca="1" si="34"/>
        <v>0.60845977714346311</v>
      </c>
      <c r="P103" s="1">
        <f t="shared" ca="1" si="35"/>
        <v>56.118151664202657</v>
      </c>
      <c r="Q103" s="13">
        <f t="shared" ca="1" si="36"/>
        <v>12.004072274188479</v>
      </c>
      <c r="R103" s="1">
        <f t="shared" ca="1" si="37"/>
        <v>0.60845977714346311</v>
      </c>
    </row>
    <row r="104" spans="2:18" x14ac:dyDescent="0.25">
      <c r="B104" s="10">
        <f t="shared" ca="1" si="23"/>
        <v>2.0733366696871262E-2</v>
      </c>
      <c r="C104" s="1">
        <f t="shared" ca="1" si="28"/>
        <v>0.29078909866436431</v>
      </c>
      <c r="D104">
        <f t="shared" ca="1" si="23"/>
        <v>4.6268319019712761E-4</v>
      </c>
      <c r="E104">
        <f t="shared" ca="1" si="38"/>
        <v>3.6195360206970184</v>
      </c>
      <c r="F104">
        <f t="shared" ca="1" si="29"/>
        <v>1.6746984730895129E-3</v>
      </c>
      <c r="G104">
        <f t="shared" ca="1" si="30"/>
        <v>2.9801365573981891E-4</v>
      </c>
      <c r="H104">
        <f t="shared" ca="1" si="24"/>
        <v>48.143956856807833</v>
      </c>
      <c r="I104">
        <f t="shared" ca="1" si="31"/>
        <v>4.3162019531762121</v>
      </c>
      <c r="J104" s="1">
        <f t="shared" ca="1" si="32"/>
        <v>5.7346741459598435E-3</v>
      </c>
      <c r="K104">
        <f t="shared" ca="1" si="33"/>
        <v>0.38717714479903725</v>
      </c>
      <c r="L104" s="1">
        <f t="shared" ca="1" si="25"/>
        <v>1</v>
      </c>
      <c r="M104" s="1">
        <f t="shared" ca="1" si="26"/>
        <v>0.157416955361731</v>
      </c>
      <c r="N104">
        <f t="shared" ca="1" si="27"/>
        <v>5.0399072386307067</v>
      </c>
      <c r="O104" s="1">
        <f t="shared" ca="1" si="34"/>
        <v>0.82958154745579482</v>
      </c>
      <c r="P104" s="1">
        <f t="shared" ca="1" si="35"/>
        <v>4.482701773236919E-2</v>
      </c>
      <c r="Q104" s="13">
        <f t="shared" ca="1" si="36"/>
        <v>0.8110335038538552</v>
      </c>
      <c r="R104" s="1">
        <f t="shared" ca="1" si="37"/>
        <v>0.82958154745579482</v>
      </c>
    </row>
    <row r="105" spans="2:18" x14ac:dyDescent="0.25">
      <c r="B105" s="10">
        <f t="shared" ca="1" si="23"/>
        <v>7.9742581581901881E-3</v>
      </c>
      <c r="C105" s="1">
        <f t="shared" ca="1" si="28"/>
        <v>7.88578503802254E-2</v>
      </c>
      <c r="D105">
        <f t="shared" ca="1" si="23"/>
        <v>2.1276882193289994E-3</v>
      </c>
      <c r="E105">
        <f t="shared" ca="1" si="38"/>
        <v>95.775617731283248</v>
      </c>
      <c r="F105">
        <f t="shared" ca="1" si="29"/>
        <v>0.20378065354580899</v>
      </c>
      <c r="G105">
        <f t="shared" ca="1" si="30"/>
        <v>2.0841663624755549E-3</v>
      </c>
      <c r="H105">
        <f t="shared" ca="1" si="24"/>
        <v>91.307155099775514</v>
      </c>
      <c r="I105">
        <f t="shared" ca="1" si="31"/>
        <v>0.54582878635299947</v>
      </c>
      <c r="J105" s="1">
        <f t="shared" ca="1" si="32"/>
        <v>0.20974508827435193</v>
      </c>
      <c r="K105">
        <f t="shared" ca="1" si="33"/>
        <v>0.33228264426724952</v>
      </c>
      <c r="L105" s="1">
        <f t="shared" ca="1" si="25"/>
        <v>1</v>
      </c>
      <c r="M105" s="1">
        <f t="shared" ca="1" si="26"/>
        <v>9.9794422430191584E-2</v>
      </c>
      <c r="N105">
        <f t="shared" ca="1" si="27"/>
        <v>0.5118991616938795</v>
      </c>
      <c r="O105" s="1">
        <f t="shared" ca="1" si="34"/>
        <v>0.70667168903099575</v>
      </c>
      <c r="P105" s="1">
        <f t="shared" ca="1" si="35"/>
        <v>0.48568027253015739</v>
      </c>
      <c r="Q105" s="13">
        <f t="shared" ca="1" si="36"/>
        <v>2.1681491553837677</v>
      </c>
      <c r="R105" s="1">
        <f t="shared" ca="1" si="37"/>
        <v>0.70667168903099575</v>
      </c>
    </row>
    <row r="106" spans="2:18" x14ac:dyDescent="0.25">
      <c r="B106" s="10">
        <f t="shared" ca="1" si="23"/>
        <v>0.14235746336649679</v>
      </c>
      <c r="C106" s="1">
        <f t="shared" ca="1" si="28"/>
        <v>4.0649344799145427E-2</v>
      </c>
      <c r="D106">
        <f t="shared" ca="1" si="23"/>
        <v>3.061180713422131E-3</v>
      </c>
      <c r="E106">
        <f t="shared" ca="1" si="38"/>
        <v>2.7914892213534181</v>
      </c>
      <c r="F106">
        <f t="shared" ca="1" si="29"/>
        <v>8.5452529661328453E-3</v>
      </c>
      <c r="G106">
        <f t="shared" ca="1" si="30"/>
        <v>1.78342318460212E-3</v>
      </c>
      <c r="H106">
        <f t="shared" ca="1" si="24"/>
        <v>40.274991085378645</v>
      </c>
      <c r="I106">
        <f t="shared" ca="1" si="31"/>
        <v>0.23457113106618802</v>
      </c>
      <c r="J106" s="1">
        <f t="shared" ca="1" si="32"/>
        <v>12.058312747176025</v>
      </c>
      <c r="K106">
        <f t="shared" ca="1" si="33"/>
        <v>0.40587372799294391</v>
      </c>
      <c r="L106" s="1">
        <f t="shared" ca="1" si="25"/>
        <v>1</v>
      </c>
      <c r="M106" s="1">
        <f t="shared" ca="1" si="26"/>
        <v>0.39460481011353749</v>
      </c>
      <c r="N106">
        <f t="shared" ca="1" si="27"/>
        <v>0.20115168065508698</v>
      </c>
      <c r="O106" s="1">
        <f t="shared" ca="1" si="34"/>
        <v>0.87304476837135347</v>
      </c>
      <c r="P106" s="1">
        <f t="shared" ca="1" si="35"/>
        <v>18.215251372577772</v>
      </c>
      <c r="Q106" s="13">
        <f t="shared" ca="1" si="36"/>
        <v>4.6050170719595718</v>
      </c>
      <c r="R106" s="1">
        <f t="shared" ca="1" si="37"/>
        <v>0.87304476837135347</v>
      </c>
    </row>
    <row r="107" spans="2:18" x14ac:dyDescent="0.25">
      <c r="B107" s="10">
        <f t="shared" ca="1" si="23"/>
        <v>7.907292095148194E-2</v>
      </c>
      <c r="C107" s="1">
        <f t="shared" ca="1" si="28"/>
        <v>17.063527314697211</v>
      </c>
      <c r="D107">
        <f t="shared" ca="1" si="23"/>
        <v>3.4119595094200762E-4</v>
      </c>
      <c r="E107">
        <f t="shared" ca="1" si="38"/>
        <v>10.067539511955394</v>
      </c>
      <c r="F107">
        <f t="shared" ca="1" si="29"/>
        <v>3.4350037174278557E-3</v>
      </c>
      <c r="G107">
        <f t="shared" ca="1" si="30"/>
        <v>2.8464822626226118E-4</v>
      </c>
      <c r="H107">
        <f t="shared" ca="1" si="24"/>
        <v>2698.3904355034479</v>
      </c>
      <c r="I107">
        <f t="shared" ca="1" si="31"/>
        <v>294.93911583164362</v>
      </c>
      <c r="J107" s="1">
        <f t="shared" ca="1" si="32"/>
        <v>6.066771448466427E-6</v>
      </c>
      <c r="K107">
        <f t="shared" ca="1" si="33"/>
        <v>0.18986354627750979</v>
      </c>
      <c r="L107" s="1">
        <f t="shared" ca="1" si="25"/>
        <v>1</v>
      </c>
      <c r="M107" s="1">
        <f t="shared" ca="1" si="26"/>
        <v>0.29809813021153847</v>
      </c>
      <c r="N107">
        <f t="shared" ca="1" si="27"/>
        <v>538.91963333566503</v>
      </c>
      <c r="O107" s="1">
        <f t="shared" ca="1" si="34"/>
        <v>0.42715226153531688</v>
      </c>
      <c r="P107" s="1">
        <f t="shared" ca="1" si="35"/>
        <v>1.1450341388734792E-5</v>
      </c>
      <c r="Q107" s="13">
        <f t="shared" ca="1" si="36"/>
        <v>0.27292928623466089</v>
      </c>
      <c r="R107" s="1">
        <f t="shared" ca="1" si="37"/>
        <v>0.42715226153531688</v>
      </c>
    </row>
    <row r="108" spans="2:18" x14ac:dyDescent="0.25">
      <c r="B108" s="10">
        <f t="shared" ca="1" si="23"/>
        <v>6.2385586708049697E-3</v>
      </c>
      <c r="C108" s="1">
        <f t="shared" ca="1" si="28"/>
        <v>6.9063714330852086</v>
      </c>
      <c r="D108">
        <f t="shared" ca="1" si="23"/>
        <v>2.5601994944579788E-4</v>
      </c>
      <c r="E108">
        <f t="shared" ca="1" si="38"/>
        <v>37.938156634489303</v>
      </c>
      <c r="F108">
        <f t="shared" ca="1" si="29"/>
        <v>9.7129249436287129E-3</v>
      </c>
      <c r="G108">
        <f t="shared" ca="1" si="30"/>
        <v>2.431991299077871E-4</v>
      </c>
      <c r="H108">
        <f t="shared" ca="1" si="24"/>
        <v>933.12417963684413</v>
      </c>
      <c r="I108">
        <f t="shared" ca="1" si="31"/>
        <v>137.80929916324536</v>
      </c>
      <c r="J108" s="1">
        <f t="shared" ca="1" si="32"/>
        <v>2.4963496351134612E-6</v>
      </c>
      <c r="K108">
        <f t="shared" ca="1" si="33"/>
        <v>0.21934511975796037</v>
      </c>
      <c r="L108" s="1">
        <f t="shared" ca="1" si="25"/>
        <v>1</v>
      </c>
      <c r="M108" s="1">
        <f t="shared" ca="1" si="26"/>
        <v>8.8767746297403999E-2</v>
      </c>
      <c r="N108">
        <f t="shared" ca="1" si="27"/>
        <v>232.29616906527221</v>
      </c>
      <c r="O108" s="1">
        <f t="shared" ca="1" si="34"/>
        <v>0.47976891616593276</v>
      </c>
      <c r="P108" s="1">
        <f t="shared" ca="1" si="35"/>
        <v>9.5100681693670328E-6</v>
      </c>
      <c r="Q108" s="13">
        <f t="shared" ca="1" si="36"/>
        <v>0.19048380611291613</v>
      </c>
      <c r="R108" s="1">
        <f t="shared" ca="1" si="37"/>
        <v>0.47976891616593276</v>
      </c>
    </row>
    <row r="109" spans="2:18" x14ac:dyDescent="0.25">
      <c r="B109" s="10">
        <f t="shared" ca="1" si="23"/>
        <v>2.9666762991039032E-3</v>
      </c>
      <c r="C109" s="1">
        <f t="shared" ca="1" si="28"/>
        <v>1.2343603093569749E-2</v>
      </c>
      <c r="D109">
        <f t="shared" ca="1" si="23"/>
        <v>3.2055883958815382E-2</v>
      </c>
      <c r="E109">
        <f t="shared" ca="1" si="38"/>
        <v>25.144506379116066</v>
      </c>
      <c r="F109">
        <f t="shared" ca="1" si="29"/>
        <v>0.80602937869063773</v>
      </c>
      <c r="G109">
        <f t="shared" ca="1" si="30"/>
        <v>2.9694014966901942E-2</v>
      </c>
      <c r="H109">
        <f t="shared" ca="1" si="24"/>
        <v>203.62840833664291</v>
      </c>
      <c r="I109">
        <f t="shared" ca="1" si="31"/>
        <v>2.2011699044472668E-2</v>
      </c>
      <c r="J109" s="1">
        <f t="shared" ca="1" si="32"/>
        <v>45.374743421483487</v>
      </c>
      <c r="K109">
        <f t="shared" ca="1" si="33"/>
        <v>0.28215128970332293</v>
      </c>
      <c r="L109" s="1">
        <f t="shared" ca="1" si="25"/>
        <v>1</v>
      </c>
      <c r="M109" s="1">
        <f t="shared" ca="1" si="26"/>
        <v>6.2269139938689773E-2</v>
      </c>
      <c r="N109">
        <f t="shared" ca="1" si="27"/>
        <v>1.4688411952942725E-2</v>
      </c>
      <c r="O109" s="1">
        <f t="shared" ca="1" si="34"/>
        <v>0.6012828008261385</v>
      </c>
      <c r="P109" s="1">
        <f t="shared" ca="1" si="35"/>
        <v>45.780165118828734</v>
      </c>
      <c r="Q109" s="13">
        <f t="shared" ca="1" si="36"/>
        <v>5.7633387858831471</v>
      </c>
      <c r="R109" s="1">
        <f t="shared" ca="1" si="37"/>
        <v>0.6012828008261385</v>
      </c>
    </row>
    <row r="114" spans="3:10" x14ac:dyDescent="0.25">
      <c r="C114" s="1"/>
      <c r="J114" s="1"/>
    </row>
    <row r="115" spans="3:10" x14ac:dyDescent="0.25">
      <c r="C115" s="1"/>
      <c r="J115" s="1"/>
    </row>
    <row r="116" spans="3:10" x14ac:dyDescent="0.25">
      <c r="C116" s="1"/>
      <c r="J116" s="1"/>
    </row>
    <row r="117" spans="3:10" x14ac:dyDescent="0.25">
      <c r="C117" s="1"/>
      <c r="J117" s="1"/>
    </row>
    <row r="118" spans="3:10" x14ac:dyDescent="0.25">
      <c r="C118" s="1"/>
      <c r="J118" s="1"/>
    </row>
    <row r="119" spans="3:10" x14ac:dyDescent="0.25">
      <c r="C119" s="1"/>
      <c r="J119" s="1"/>
    </row>
    <row r="120" spans="3:10" x14ac:dyDescent="0.25">
      <c r="C120" s="1"/>
      <c r="J120" s="1"/>
    </row>
    <row r="121" spans="3:10" x14ac:dyDescent="0.25">
      <c r="C121" s="1"/>
      <c r="J121" s="1"/>
    </row>
    <row r="122" spans="3:10" x14ac:dyDescent="0.25">
      <c r="C122" s="1"/>
      <c r="J122" s="1"/>
    </row>
    <row r="123" spans="3:10" x14ac:dyDescent="0.25">
      <c r="C123" s="1"/>
      <c r="J123" s="1"/>
    </row>
    <row r="124" spans="3:10" x14ac:dyDescent="0.25">
      <c r="C124" s="1"/>
      <c r="J124" s="1"/>
    </row>
    <row r="125" spans="3:10" x14ac:dyDescent="0.25">
      <c r="C125" s="1"/>
      <c r="J125" s="1"/>
    </row>
    <row r="126" spans="3:10" x14ac:dyDescent="0.25">
      <c r="C126" s="1"/>
      <c r="J126" s="1"/>
    </row>
    <row r="127" spans="3:10" x14ac:dyDescent="0.25">
      <c r="C127" s="1"/>
      <c r="J127" s="1"/>
    </row>
    <row r="128" spans="3:10" x14ac:dyDescent="0.25">
      <c r="C128" s="1"/>
      <c r="J128" s="1"/>
    </row>
    <row r="129" spans="3:10" x14ac:dyDescent="0.25">
      <c r="C129" s="1"/>
      <c r="J129" s="1"/>
    </row>
    <row r="130" spans="3:10" x14ac:dyDescent="0.25">
      <c r="C130" s="1"/>
      <c r="J130" s="1"/>
    </row>
    <row r="131" spans="3:10" x14ac:dyDescent="0.25">
      <c r="C131" s="1"/>
      <c r="J131" s="1"/>
    </row>
    <row r="132" spans="3:10" x14ac:dyDescent="0.25">
      <c r="C132" s="1"/>
      <c r="J132" s="1"/>
    </row>
    <row r="133" spans="3:10" x14ac:dyDescent="0.25">
      <c r="C133" s="1"/>
      <c r="J133" s="1"/>
    </row>
    <row r="134" spans="3:10" x14ac:dyDescent="0.25">
      <c r="C134" s="1"/>
      <c r="J134" s="1"/>
    </row>
    <row r="135" spans="3:10" x14ac:dyDescent="0.25">
      <c r="C135" s="1"/>
      <c r="J135" s="1"/>
    </row>
    <row r="136" spans="3:10" x14ac:dyDescent="0.25">
      <c r="C136" s="1"/>
      <c r="J136" s="1"/>
    </row>
    <row r="137" spans="3:10" x14ac:dyDescent="0.25">
      <c r="C137" s="1"/>
      <c r="J137" s="1"/>
    </row>
    <row r="138" spans="3:10" x14ac:dyDescent="0.25">
      <c r="C138" s="1"/>
      <c r="J138" s="1"/>
    </row>
    <row r="139" spans="3:10" x14ac:dyDescent="0.25">
      <c r="C139" s="1"/>
      <c r="J139" s="1"/>
    </row>
    <row r="140" spans="3:10" x14ac:dyDescent="0.25">
      <c r="C140" s="1"/>
      <c r="J140" s="1"/>
    </row>
    <row r="141" spans="3:10" x14ac:dyDescent="0.25">
      <c r="C141" s="1"/>
      <c r="J141" s="1"/>
    </row>
    <row r="142" spans="3:10" x14ac:dyDescent="0.25">
      <c r="C142" s="1"/>
    </row>
    <row r="143" spans="3:10" x14ac:dyDescent="0.25">
      <c r="C143" s="1"/>
      <c r="J143" s="1"/>
    </row>
    <row r="144" spans="3:10" x14ac:dyDescent="0.25">
      <c r="C144" s="1"/>
      <c r="J144" s="1"/>
    </row>
    <row r="145" spans="3:10" x14ac:dyDescent="0.25">
      <c r="J145" s="1"/>
    </row>
    <row r="146" spans="3:10" x14ac:dyDescent="0.25">
      <c r="C146" s="1"/>
      <c r="J146" s="1"/>
    </row>
    <row r="147" spans="3:10" x14ac:dyDescent="0.25">
      <c r="C147" s="1"/>
      <c r="J147" s="1"/>
    </row>
    <row r="148" spans="3:10" x14ac:dyDescent="0.25">
      <c r="C148" s="1"/>
      <c r="J148" s="1"/>
    </row>
    <row r="149" spans="3:10" x14ac:dyDescent="0.25">
      <c r="C149" s="1"/>
      <c r="J149" s="1"/>
    </row>
    <row r="150" spans="3:10" x14ac:dyDescent="0.25">
      <c r="C150" s="1"/>
      <c r="J150" s="1"/>
    </row>
    <row r="151" spans="3:10" x14ac:dyDescent="0.25">
      <c r="C151" s="1"/>
      <c r="J151" s="1"/>
    </row>
    <row r="152" spans="3:10" x14ac:dyDescent="0.25">
      <c r="C152" s="1"/>
      <c r="J152" s="1"/>
    </row>
    <row r="153" spans="3:10" x14ac:dyDescent="0.25">
      <c r="C153" s="1"/>
      <c r="J153" s="1"/>
    </row>
    <row r="154" spans="3:10" x14ac:dyDescent="0.25">
      <c r="C154" s="1"/>
      <c r="J154" s="1"/>
    </row>
    <row r="155" spans="3:10" x14ac:dyDescent="0.25">
      <c r="C155" s="1"/>
      <c r="J155" s="1"/>
    </row>
    <row r="156" spans="3:10" x14ac:dyDescent="0.25">
      <c r="C156" s="1"/>
      <c r="J156" s="1"/>
    </row>
    <row r="157" spans="3:10" x14ac:dyDescent="0.25">
      <c r="C157" s="1"/>
      <c r="J157" s="1"/>
    </row>
    <row r="158" spans="3:10" x14ac:dyDescent="0.25">
      <c r="C158" s="1"/>
      <c r="J158" s="1"/>
    </row>
    <row r="159" spans="3:10" x14ac:dyDescent="0.25">
      <c r="C159" s="1"/>
      <c r="J159" s="1"/>
    </row>
    <row r="160" spans="3:10" x14ac:dyDescent="0.25">
      <c r="C160" s="1"/>
      <c r="J160" s="1"/>
    </row>
    <row r="161" spans="3:10" x14ac:dyDescent="0.25">
      <c r="C161" s="1"/>
      <c r="J161" s="1"/>
    </row>
    <row r="162" spans="3:10" x14ac:dyDescent="0.25">
      <c r="C162" s="1"/>
      <c r="J162" s="1"/>
    </row>
    <row r="163" spans="3:10" x14ac:dyDescent="0.25">
      <c r="C163" s="1"/>
      <c r="J163" s="1"/>
    </row>
    <row r="164" spans="3:10" x14ac:dyDescent="0.25">
      <c r="C164" s="1"/>
      <c r="J164" s="1"/>
    </row>
    <row r="165" spans="3:10" x14ac:dyDescent="0.25">
      <c r="C165" s="1"/>
      <c r="J165" s="1"/>
    </row>
    <row r="166" spans="3:10" x14ac:dyDescent="0.25">
      <c r="C166" s="1"/>
      <c r="J166" s="1"/>
    </row>
    <row r="167" spans="3:10" x14ac:dyDescent="0.25">
      <c r="C167" s="1"/>
      <c r="J167" s="1"/>
    </row>
    <row r="168" spans="3:10" x14ac:dyDescent="0.25">
      <c r="C168" s="1"/>
      <c r="J168" s="1"/>
    </row>
    <row r="169" spans="3:10" x14ac:dyDescent="0.25">
      <c r="C169" s="1"/>
      <c r="J169" s="1"/>
    </row>
    <row r="170" spans="3:10" x14ac:dyDescent="0.25">
      <c r="C170" s="1"/>
      <c r="J170" s="1"/>
    </row>
    <row r="171" spans="3:10" x14ac:dyDescent="0.25">
      <c r="C171" s="1"/>
      <c r="J171" s="1"/>
    </row>
    <row r="172" spans="3:10" x14ac:dyDescent="0.25">
      <c r="C172" s="1"/>
      <c r="J172" s="1"/>
    </row>
    <row r="173" spans="3:10" x14ac:dyDescent="0.25">
      <c r="C173" s="1"/>
      <c r="J173" s="1"/>
    </row>
    <row r="174" spans="3:10" x14ac:dyDescent="0.25">
      <c r="C174" s="1"/>
      <c r="J174" s="1"/>
    </row>
    <row r="175" spans="3:10" x14ac:dyDescent="0.25">
      <c r="C175" s="1"/>
      <c r="J175" s="1"/>
    </row>
    <row r="176" spans="3:10" x14ac:dyDescent="0.25">
      <c r="C176" s="1"/>
      <c r="J176" s="1"/>
    </row>
    <row r="177" spans="3:10" x14ac:dyDescent="0.25">
      <c r="C177" s="1"/>
      <c r="J177" s="1"/>
    </row>
    <row r="178" spans="3:10" x14ac:dyDescent="0.25">
      <c r="C178" s="1"/>
      <c r="J178" s="1"/>
    </row>
    <row r="179" spans="3:10" x14ac:dyDescent="0.25">
      <c r="C179" s="1"/>
      <c r="J179" s="1"/>
    </row>
    <row r="180" spans="3:10" x14ac:dyDescent="0.25">
      <c r="C180" s="1"/>
      <c r="J180" s="1"/>
    </row>
    <row r="181" spans="3:10" x14ac:dyDescent="0.25">
      <c r="C181" s="1"/>
      <c r="J181" s="1"/>
    </row>
    <row r="182" spans="3:10" x14ac:dyDescent="0.25">
      <c r="C182" s="1"/>
      <c r="J182" s="1"/>
    </row>
    <row r="183" spans="3:10" x14ac:dyDescent="0.25">
      <c r="C183" s="1"/>
      <c r="J183" s="1"/>
    </row>
    <row r="184" spans="3:10" x14ac:dyDescent="0.25">
      <c r="C184" s="1"/>
      <c r="J184" s="1"/>
    </row>
    <row r="185" spans="3:10" x14ac:dyDescent="0.25">
      <c r="C185" s="1"/>
      <c r="J185" s="1"/>
    </row>
    <row r="186" spans="3:10" x14ac:dyDescent="0.25">
      <c r="C186" s="1"/>
      <c r="J186" s="1"/>
    </row>
    <row r="187" spans="3:10" x14ac:dyDescent="0.25">
      <c r="C187" s="1"/>
      <c r="J187" s="1"/>
    </row>
    <row r="188" spans="3:10" x14ac:dyDescent="0.25">
      <c r="C188" s="1"/>
      <c r="J188" s="1"/>
    </row>
    <row r="189" spans="3:10" x14ac:dyDescent="0.25">
      <c r="C189" s="1"/>
      <c r="J189" s="1"/>
    </row>
    <row r="190" spans="3:10" x14ac:dyDescent="0.25">
      <c r="C190" s="1"/>
      <c r="J190" s="1"/>
    </row>
    <row r="191" spans="3:10" x14ac:dyDescent="0.25">
      <c r="C191" s="1"/>
      <c r="J191" s="1"/>
    </row>
    <row r="192" spans="3:10" x14ac:dyDescent="0.25">
      <c r="C192" s="1"/>
      <c r="J192" s="1"/>
    </row>
    <row r="193" spans="3:10" x14ac:dyDescent="0.25">
      <c r="C193" s="1"/>
      <c r="J193" s="1"/>
    </row>
    <row r="194" spans="3:10" x14ac:dyDescent="0.25">
      <c r="C194" s="1"/>
      <c r="J194" s="1"/>
    </row>
    <row r="195" spans="3:10" x14ac:dyDescent="0.25">
      <c r="C195" s="1"/>
      <c r="J195" s="1"/>
    </row>
    <row r="196" spans="3:10" x14ac:dyDescent="0.25">
      <c r="C196" s="1"/>
      <c r="J196" s="1"/>
    </row>
    <row r="197" spans="3:10" x14ac:dyDescent="0.25">
      <c r="C197" s="1"/>
      <c r="J197" s="1"/>
    </row>
    <row r="198" spans="3:10" x14ac:dyDescent="0.25">
      <c r="C198" s="1"/>
      <c r="J198" s="1"/>
    </row>
    <row r="199" spans="3:10" x14ac:dyDescent="0.25">
      <c r="C199" s="1"/>
      <c r="J199" s="1"/>
    </row>
    <row r="200" spans="3:10" x14ac:dyDescent="0.25">
      <c r="C200" s="1"/>
      <c r="J200" s="1"/>
    </row>
    <row r="201" spans="3:10" x14ac:dyDescent="0.25">
      <c r="C201" s="1"/>
      <c r="J201" s="1"/>
    </row>
    <row r="202" spans="3:10" x14ac:dyDescent="0.25">
      <c r="C202" s="1"/>
      <c r="J202" s="1"/>
    </row>
    <row r="203" spans="3:10" x14ac:dyDescent="0.25">
      <c r="C203" s="1"/>
      <c r="J203" s="1"/>
    </row>
    <row r="204" spans="3:10" x14ac:dyDescent="0.25">
      <c r="C204" s="1"/>
      <c r="J204" s="1"/>
    </row>
    <row r="205" spans="3:10" x14ac:dyDescent="0.25">
      <c r="C205" s="1"/>
      <c r="J205" s="1"/>
    </row>
    <row r="206" spans="3:10" x14ac:dyDescent="0.25">
      <c r="C206" s="1"/>
      <c r="J206" s="1"/>
    </row>
    <row r="207" spans="3:10" x14ac:dyDescent="0.25">
      <c r="C207" s="1"/>
      <c r="J207" s="1"/>
    </row>
    <row r="208" spans="3:10" x14ac:dyDescent="0.25">
      <c r="C208" s="1"/>
      <c r="J208" s="1"/>
    </row>
    <row r="209" spans="3:10" x14ac:dyDescent="0.25">
      <c r="C209" s="1"/>
      <c r="J209" s="1"/>
    </row>
    <row r="210" spans="3:10" x14ac:dyDescent="0.25">
      <c r="C210" s="1"/>
      <c r="J210" s="1"/>
    </row>
    <row r="211" spans="3:10" x14ac:dyDescent="0.25">
      <c r="C211" s="1"/>
      <c r="J211" s="1"/>
    </row>
    <row r="212" spans="3:10" x14ac:dyDescent="0.25">
      <c r="C212" s="1"/>
      <c r="J212" s="1"/>
    </row>
    <row r="213" spans="3:10" x14ac:dyDescent="0.25">
      <c r="C213" s="1"/>
      <c r="J213" s="1"/>
    </row>
    <row r="214" spans="3:10" x14ac:dyDescent="0.25">
      <c r="C214" s="1"/>
      <c r="J214" s="1"/>
    </row>
  </sheetData>
  <sortState xmlns:xlrd2="http://schemas.microsoft.com/office/spreadsheetml/2017/richdata2" ref="O114:O213">
    <sortCondition ref="O114:O213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2125D511C3C4B923EC6FBC642A4B7" ma:contentTypeVersion="13" ma:contentTypeDescription="Create a new document." ma:contentTypeScope="" ma:versionID="47232ce74a03802f8e4af2aa1ab15012">
  <xsd:schema xmlns:xsd="http://www.w3.org/2001/XMLSchema" xmlns:xs="http://www.w3.org/2001/XMLSchema" xmlns:p="http://schemas.microsoft.com/office/2006/metadata/properties" xmlns:ns3="d1223165-2f56-4caf-8c54-1e63eb2066a1" xmlns:ns4="01566c7f-907b-446e-a6ad-0fcd96288066" targetNamespace="http://schemas.microsoft.com/office/2006/metadata/properties" ma:root="true" ma:fieldsID="a5dd5b34426991c286e4c842a325f75f" ns3:_="" ns4:_="">
    <xsd:import namespace="d1223165-2f56-4caf-8c54-1e63eb2066a1"/>
    <xsd:import namespace="01566c7f-907b-446e-a6ad-0fcd96288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23165-2f56-4caf-8c54-1e63eb2066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66c7f-907b-446e-a6ad-0fcd96288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316DB-EB1C-4284-827D-F8A75BB76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23165-2f56-4caf-8c54-1e63eb2066a1"/>
    <ds:schemaRef ds:uri="01566c7f-907b-446e-a6ad-0fcd96288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B4D6A-E973-4416-893A-3CD3D6986D91}">
  <ds:schemaRefs>
    <ds:schemaRef ds:uri="01566c7f-907b-446e-a6ad-0fcd9628806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223165-2f56-4caf-8c54-1e63eb2066a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34CB76-ECA2-421B-B9AC-70CD2229C9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Kirkby</dc:creator>
  <cp:lastModifiedBy>Mike Kirkby</cp:lastModifiedBy>
  <dcterms:created xsi:type="dcterms:W3CDTF">2021-01-14T14:37:33Z</dcterms:created>
  <dcterms:modified xsi:type="dcterms:W3CDTF">2021-10-05T11:41:01Z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0x0101008662125D511C3C4B923EC6FBC642A4B7</vt:lpwstr>
  </property>
</Properties>
</file>