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onas/Z drive/Paper drafts/Moinui/Revised Manuscript post review/"/>
    </mc:Choice>
  </mc:AlternateContent>
  <xr:revisionPtr revIDLastSave="0" documentId="13_ncr:1_{7DD9CE33-8974-C241-B48C-4C9D157E3FCB}" xr6:coauthVersionLast="36" xr6:coauthVersionMax="36" xr10:uidLastSave="{00000000-0000-0000-0000-000000000000}"/>
  <bookViews>
    <workbookView xWindow="1160" yWindow="960" windowWidth="27640" windowHeight="15440" activeTab="6" xr2:uid="{53634C14-0AA1-F64B-AA15-3D956C9B96B9}"/>
  </bookViews>
  <sheets>
    <sheet name="index" sheetId="3" r:id="rId1"/>
    <sheet name="A" sheetId="2" r:id="rId2"/>
    <sheet name="B" sheetId="4" r:id="rId3"/>
    <sheet name="C" sheetId="5" r:id="rId4"/>
    <sheet name="D" sheetId="6" r:id="rId5"/>
    <sheet name="E" sheetId="7" r:id="rId6"/>
    <sheet name="F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C21" i="6"/>
  <c r="B21" i="6"/>
  <c r="F20" i="6"/>
  <c r="E20" i="6"/>
  <c r="D20" i="6"/>
  <c r="C20" i="6"/>
  <c r="B20" i="6"/>
  <c r="G19" i="6"/>
  <c r="F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D8" i="6"/>
  <c r="C8" i="6"/>
  <c r="B8" i="6"/>
  <c r="G7" i="6"/>
  <c r="F7" i="6"/>
  <c r="E7" i="6"/>
  <c r="D7" i="6"/>
  <c r="C7" i="6"/>
  <c r="B7" i="6"/>
</calcChain>
</file>

<file path=xl/sharedStrings.xml><?xml version="1.0" encoding="utf-8"?>
<sst xmlns="http://schemas.openxmlformats.org/spreadsheetml/2006/main" count="1989" uniqueCount="259">
  <si>
    <t xml:space="preserve">OLIVINE TRAVERSE EPMA COMPOSITIONS </t>
  </si>
  <si>
    <t>EQUANT/POLYHEDRAL OLIVINE</t>
  </si>
  <si>
    <t>BLADED OLIVINE</t>
  </si>
  <si>
    <t xml:space="preserve">  SAMPLE</t>
  </si>
  <si>
    <t xml:space="preserve">     FeO</t>
  </si>
  <si>
    <t xml:space="preserve">     MgO</t>
  </si>
  <si>
    <t xml:space="preserve">    SiO2</t>
  </si>
  <si>
    <t xml:space="preserve">     MnO</t>
  </si>
  <si>
    <t xml:space="preserve">   Cr2O3</t>
  </si>
  <si>
    <t xml:space="preserve">     NiO</t>
  </si>
  <si>
    <t xml:space="preserve">   Al2O3</t>
  </si>
  <si>
    <t xml:space="preserve">     CaO</t>
  </si>
  <si>
    <t xml:space="preserve">   TOTAL</t>
  </si>
  <si>
    <t>CaO</t>
  </si>
  <si>
    <t xml:space="preserve">san carlos </t>
  </si>
  <si>
    <t>rim</t>
  </si>
  <si>
    <t>M4C_M1</t>
  </si>
  <si>
    <t>M4C_A1</t>
  </si>
  <si>
    <t>core</t>
  </si>
  <si>
    <t>M4C_M2</t>
  </si>
  <si>
    <t>M4C_C3</t>
  </si>
  <si>
    <t xml:space="preserve">    Na2O</t>
  </si>
  <si>
    <t>M1C_1A</t>
  </si>
  <si>
    <t>M1C_2A</t>
  </si>
  <si>
    <t>M4C_C4</t>
  </si>
  <si>
    <t>M1C_3A</t>
  </si>
  <si>
    <t>M1C_3B</t>
  </si>
  <si>
    <t>M4C_D1</t>
  </si>
  <si>
    <t>M1C_4A</t>
  </si>
  <si>
    <t>M4C_D2</t>
  </si>
  <si>
    <t>M1C_5A</t>
  </si>
  <si>
    <t>M4C_D3</t>
  </si>
  <si>
    <t>M1C_6A</t>
  </si>
  <si>
    <t>M4C_E1</t>
  </si>
  <si>
    <t>M1C_6B</t>
  </si>
  <si>
    <t xml:space="preserve">San Carlos </t>
  </si>
  <si>
    <t>M4C_E2</t>
  </si>
  <si>
    <t>M1C_7A</t>
  </si>
  <si>
    <t xml:space="preserve">M1C_7A </t>
  </si>
  <si>
    <t>M1C_7B</t>
  </si>
  <si>
    <t>M4C_L2</t>
  </si>
  <si>
    <t>M1C_8A</t>
  </si>
  <si>
    <t>M1C_9A</t>
  </si>
  <si>
    <t>San Carlos</t>
  </si>
  <si>
    <t>M1C_A_1</t>
  </si>
  <si>
    <t>M1C_10A</t>
  </si>
  <si>
    <t>M1C_A_2</t>
  </si>
  <si>
    <t>M3C_1A</t>
  </si>
  <si>
    <t>M3C_2A</t>
  </si>
  <si>
    <t>M3C_3A</t>
  </si>
  <si>
    <t>M1C_A_3</t>
  </si>
  <si>
    <t>M3C_4A</t>
  </si>
  <si>
    <t>M3C_4B</t>
  </si>
  <si>
    <t>M1C_B_1</t>
  </si>
  <si>
    <t>M3C_6A</t>
  </si>
  <si>
    <t>M3C_7A</t>
  </si>
  <si>
    <t>M1C_B_2</t>
  </si>
  <si>
    <t>M3C_8A</t>
  </si>
  <si>
    <t>M4C_1A</t>
  </si>
  <si>
    <t>M1C_C_1</t>
  </si>
  <si>
    <t>M4C_1C</t>
  </si>
  <si>
    <t>M4C_2A</t>
  </si>
  <si>
    <t>M1C_C_2</t>
  </si>
  <si>
    <t>M4C_2B</t>
  </si>
  <si>
    <t>M4C_3A</t>
  </si>
  <si>
    <t>M1C_C_4</t>
  </si>
  <si>
    <t>M4C_3B</t>
  </si>
  <si>
    <t>M4C_5A</t>
  </si>
  <si>
    <t>M1C_C_core point</t>
  </si>
  <si>
    <t xml:space="preserve">M4C_5A </t>
  </si>
  <si>
    <t>M1C_E_1</t>
  </si>
  <si>
    <t>M4C_5B</t>
  </si>
  <si>
    <t>M1C_E_3</t>
  </si>
  <si>
    <t xml:space="preserve">M1C_E_3 </t>
  </si>
  <si>
    <t>M1C_F_1</t>
  </si>
  <si>
    <t>M1C_F_2</t>
  </si>
  <si>
    <t>M1C_F_core points</t>
  </si>
  <si>
    <t>M2C_A_1</t>
  </si>
  <si>
    <t>M2C_A_2</t>
  </si>
  <si>
    <t>M2C_A__core points</t>
  </si>
  <si>
    <t>M2C_B_1</t>
  </si>
  <si>
    <t>M2C_B_core points</t>
  </si>
  <si>
    <t>M2C_C_1</t>
  </si>
  <si>
    <t>M2C_C_2</t>
  </si>
  <si>
    <t>M2C_D_2</t>
  </si>
  <si>
    <t>M2C_D_core points</t>
  </si>
  <si>
    <t>M2C_E_2</t>
  </si>
  <si>
    <t>M2C_E_core points</t>
  </si>
  <si>
    <t>M4C_A_2</t>
  </si>
  <si>
    <t>M4C_A_3</t>
  </si>
  <si>
    <t>M4C_C_1</t>
  </si>
  <si>
    <t>M4C_C_2</t>
  </si>
  <si>
    <t xml:space="preserve">M4C_C_2 </t>
  </si>
  <si>
    <t>M4C_L_1</t>
  </si>
  <si>
    <t>M4C_L_3</t>
  </si>
  <si>
    <t>M4C_L_core points</t>
  </si>
  <si>
    <t>San Carlos 1</t>
  </si>
  <si>
    <t>M1T_C2</t>
  </si>
  <si>
    <t>M1T_D1</t>
  </si>
  <si>
    <t>M1T_D2</t>
  </si>
  <si>
    <t>M3C_A1</t>
  </si>
  <si>
    <t xml:space="preserve">M3C_A2 </t>
  </si>
  <si>
    <t>M3C_A2</t>
  </si>
  <si>
    <t>M3C_B1</t>
  </si>
  <si>
    <t>M3C_B2</t>
  </si>
  <si>
    <t>M3C_C1</t>
  </si>
  <si>
    <t>M3C_C2</t>
  </si>
  <si>
    <t>M3C_D1</t>
  </si>
  <si>
    <t>M3C_D2</t>
  </si>
  <si>
    <t>M3C_E1</t>
  </si>
  <si>
    <t xml:space="preserve">M3C_F1 </t>
  </si>
  <si>
    <t>M3C_F1</t>
  </si>
  <si>
    <t>M3C_F2</t>
  </si>
  <si>
    <t>M3C_G1</t>
  </si>
  <si>
    <t>M3C_G2</t>
  </si>
  <si>
    <t>M2C_D1</t>
  </si>
  <si>
    <t>M2C_E1</t>
  </si>
  <si>
    <t>B</t>
  </si>
  <si>
    <t xml:space="preserve">A </t>
  </si>
  <si>
    <t>FeO</t>
  </si>
  <si>
    <t>MgO</t>
  </si>
  <si>
    <t>SiO2</t>
  </si>
  <si>
    <t>MnO</t>
  </si>
  <si>
    <t>NiO</t>
  </si>
  <si>
    <t>Cr2O3</t>
  </si>
  <si>
    <t>Al2O3</t>
  </si>
  <si>
    <t>PRIMARY STANDARDS AND DETECTION LIMITS FOR OLIVINE TRAVERSES AND MATRIX GLASS MEASURED ON THE EPMA</t>
  </si>
  <si>
    <t>MOINUI OLIVINE TRAVERSES  PRIMARY STANDARDS</t>
  </si>
  <si>
    <t>Si, Al, Fe – Almandine 7302, Mg, Fe – olivine 474, Mg, Ca – Diopside 7308, Mn – Rhodonite 7319, Ni – Ni metal 7317, Cr – Cr2O3 7307, Na – Jadeite 7313</t>
  </si>
  <si>
    <t>MOINUI OLIVINE TRAVERSES AVERAGE DETECTION LIMITS (PPM)</t>
  </si>
  <si>
    <t xml:space="preserve">     K2O</t>
  </si>
  <si>
    <t xml:space="preserve">Si, Al – Basaltic glass VG2 298, Ti, Fe – Almandine 7302, Ni – Ni metal 7317, Cr – Cr2O3 7307, Mn – Rhodonite 7319, </t>
  </si>
  <si>
    <t>Mg, Ca – Diopside 7308, K – Kspar 7314, P – Apatite 7303, Na – Jadeite 7313</t>
  </si>
  <si>
    <t>Si</t>
  </si>
  <si>
    <t>Ti</t>
  </si>
  <si>
    <t>Al</t>
  </si>
  <si>
    <t>Cr</t>
  </si>
  <si>
    <t>Fe</t>
  </si>
  <si>
    <t>Ni</t>
  </si>
  <si>
    <t>Mn</t>
  </si>
  <si>
    <t>Mg</t>
  </si>
  <si>
    <t>Ca</t>
  </si>
  <si>
    <t>Na</t>
  </si>
  <si>
    <t>K</t>
  </si>
  <si>
    <t>P</t>
  </si>
  <si>
    <t>C</t>
  </si>
  <si>
    <t>Lobe thickness, bulk vesicularity and crystallinity (vol %) and modal abundance of polyhedral and platy olivine at sample locations</t>
  </si>
  <si>
    <t>Sample</t>
  </si>
  <si>
    <t>Lobe position</t>
  </si>
  <si>
    <t>Lobe thickness (m)</t>
  </si>
  <si>
    <t>% of macrocryst in lava core</t>
  </si>
  <si>
    <t>% of macrocryst in upper crust</t>
  </si>
  <si>
    <t>% of vesicles in lava core</t>
  </si>
  <si>
    <t>% of vesicles in upper crust</t>
  </si>
  <si>
    <t>Modal abundance (%) of polyhedral olivine in lava core</t>
  </si>
  <si>
    <t>Modal abundance (%) of platy olivine in lava core</t>
  </si>
  <si>
    <t>Modal abundance (%) of polyhedral olivine in upper crust</t>
  </si>
  <si>
    <t>Modal abundance (%) of platy olivine in upper crust</t>
  </si>
  <si>
    <t>M1</t>
  </si>
  <si>
    <t>Upper outcrop</t>
  </si>
  <si>
    <t>M2</t>
  </si>
  <si>
    <t>Tapered edge of lobe M1</t>
  </si>
  <si>
    <t>M3</t>
  </si>
  <si>
    <t>Centre, inflated to the full thickness of the outcrop</t>
  </si>
  <si>
    <t>M4</t>
  </si>
  <si>
    <t>Periphery of the outcrop</t>
  </si>
  <si>
    <t>All modal abundances were calculated using JMicrovision point counting software</t>
  </si>
  <si>
    <t>D</t>
  </si>
  <si>
    <t>EPMA composition of the full olivine traverses (polyhedral and platy olivine)</t>
  </si>
  <si>
    <t>Olivine modal abundances and proportion of vesicularity for each lobe M1-M4</t>
  </si>
  <si>
    <t>Analysis</t>
  </si>
  <si>
    <t>SiO</t>
  </si>
  <si>
    <t>Total</t>
  </si>
  <si>
    <t>Forsterite (Fo)</t>
  </si>
  <si>
    <t>Olivine 1</t>
  </si>
  <si>
    <t>Olivine 3</t>
  </si>
  <si>
    <t>Olivine 4</t>
  </si>
  <si>
    <t>Olivine 5</t>
  </si>
  <si>
    <t>Olivine 6</t>
  </si>
  <si>
    <t>Olivine 7</t>
  </si>
  <si>
    <t>Olivine 8</t>
  </si>
  <si>
    <t>Olivine 9</t>
  </si>
  <si>
    <t>Olivine 10</t>
  </si>
  <si>
    <t>Olivine 11</t>
  </si>
  <si>
    <t>Olivine13</t>
  </si>
  <si>
    <t>Olivine 14</t>
  </si>
  <si>
    <t>Olivine 15</t>
  </si>
  <si>
    <t>Olivine 17</t>
  </si>
  <si>
    <t>Olivine 18</t>
  </si>
  <si>
    <t xml:space="preserve">EDS Compositions of unzoned olivines. </t>
  </si>
  <si>
    <t>E</t>
  </si>
  <si>
    <t>Na2O</t>
  </si>
  <si>
    <t xml:space="preserve">Al2O3 </t>
  </si>
  <si>
    <t xml:space="preserve">SiO2 </t>
  </si>
  <si>
    <t xml:space="preserve">P2O5 </t>
  </si>
  <si>
    <t xml:space="preserve">K2O </t>
  </si>
  <si>
    <t xml:space="preserve">CaO </t>
  </si>
  <si>
    <t>TiO2</t>
  </si>
  <si>
    <t xml:space="preserve">Fe2O3 </t>
  </si>
  <si>
    <t>Sr (ppm)</t>
  </si>
  <si>
    <t>Ba (ppm)</t>
  </si>
  <si>
    <t>Zr (ppm)</t>
  </si>
  <si>
    <t>Cr (ppm)</t>
  </si>
  <si>
    <t>S (ppm)</t>
  </si>
  <si>
    <t>LOI</t>
  </si>
  <si>
    <t>SUM</t>
  </si>
  <si>
    <t>M1TC</t>
  </si>
  <si>
    <t>M1CL</t>
  </si>
  <si>
    <t>&lt;20</t>
  </si>
  <si>
    <t>M2BC</t>
  </si>
  <si>
    <t>oxide wt %</t>
  </si>
  <si>
    <t xml:space="preserve">EDS compositions of unzoned olivine found in the upper crust of the lobes </t>
  </si>
  <si>
    <t>Whole-rock (XRF) data for th Moinui lava flow (Upper crust, lava core and basal crust)</t>
  </si>
  <si>
    <t>F</t>
  </si>
  <si>
    <t>Rock type</t>
  </si>
  <si>
    <t>Analysis type</t>
  </si>
  <si>
    <t>FeOT</t>
  </si>
  <si>
    <t>Fe2O3</t>
  </si>
  <si>
    <t>P2O5</t>
  </si>
  <si>
    <t xml:space="preserve">Authors </t>
  </si>
  <si>
    <t>PICRITE 115</t>
  </si>
  <si>
    <t xml:space="preserve">Whole rock </t>
  </si>
  <si>
    <t>TANAKA R., NAKAMURA E., TAKAHASHI E. ; GEOCHEMICAL EVOLUTION OF KOOLAU VOLCANO, HAWAII 128| HAWAIIAN VOLCANOES. DEEP UNDERWATER PERSPECTIVES (GEOPHYSICAL MONOGRAPH), AMERICAN GEOPHYSICAL UNION [2002] 311-332</t>
  </si>
  <si>
    <t>PICRITE 13124</t>
  </si>
  <si>
    <t>KURZ M. D., JENKINS W. J., HART S. R. ; HELIUM ISOTOPIC SYSTEMATICS OF OCEANIC ISLANDS AND MANTLE HETEROGENEITY ; NATURE 297 [1982] 43-47</t>
  </si>
  <si>
    <t>PICRITE 13170</t>
  </si>
  <si>
    <t>GURRIET P. C. ; IN IRELAND, T. J. ET AL. (GEOROC 13124)| MSC THESIS MASSACHUSETTS INSTITUTE OF TECHNOLOGY [1988]</t>
  </si>
  <si>
    <t>PICRITE 152</t>
  </si>
  <si>
    <t>RHODES J. M. ; THE 1852 AND 1868 MAUNA LOA PICRITE ERUPTIONS: CLUES TO PARENTAL MAGMA COMPOSITIONS AND THE MAGMATIC PLUMBING SYSTEM| MAUNA LOA REVEALED (RHODES, J. M.; LOCKWOOD, J. P.), AGU, WASHINGTON DC [1995] 241-262</t>
  </si>
  <si>
    <t>PICRITE 15723</t>
  </si>
  <si>
    <t>VINET N., HIGGINS M. D. ; WHAT CAN CRYSTAL SIZE DISTRIBUTIONS AND OLIVINE COMPOSITIONS TELL US ABOUT MAGMA SOLIDIFICATION PROCESSES INSIDE KILAUEA IKI LAVA LAKE, HAWAII? ; J. VOLCANOL. GEOTHERM. RES. 208 [2011] 136-162</t>
  </si>
  <si>
    <t>PICRITE 1627</t>
  </si>
  <si>
    <t>WOLFE E. W., WISE W. S., DALRYMPLE G. B. ; THE GEOLOGY AND PETROLOGY OF MAUNA KEA VOLCANO, HAWAII - A STUDY OF POSTSHIELD VOLCANISM ; U. S. GEOL. SURV. PROF. PAP. 1557 [1997] 1-129</t>
  </si>
  <si>
    <t>PICRITE 169</t>
  </si>
  <si>
    <t>SOBOLEV A. V., NIKOGOSIAN I. K. ; PETROLOGY OF LONG-LIVED MANTLE PLUME MAGMATISM: HAWAII, PACIFIC, AND REUNION ISLAND, INDIAN OCEAN ; PETROLOGY 2 [1994] 111-144</t>
  </si>
  <si>
    <t>PICRITE 177</t>
  </si>
  <si>
    <t>CASADEVALL T. J., DZURISIN D. ; INTRUSIVE ROCKS OF KILAUEA CALDERA ; U. S. GEOL. SURV. PROF. PAP. 1350 [1987] 377-394</t>
  </si>
  <si>
    <t>PICRITE 218</t>
  </si>
  <si>
    <t>RUDEK E. A., FODOR R. V., BAUER G. R. ; PETROLOGY OF ULTRAMAFIC AND MAFIC XENOLITHS IN PICRITE OF KAHOOLAWE ISLAND, HAWAII ; BULL. VOLCANOL. 55 [1992] 74-84</t>
  </si>
  <si>
    <t>PICRITE 229</t>
  </si>
  <si>
    <t>WRIGHT T. L. ; CHEMISTRY OF KILAUEA AND MAUNA LOA LAVA IN SPACE AND TIME ; U. S. GEOL. SURV. PROF. PAP. 735 [1971] 1-40</t>
  </si>
  <si>
    <t>PICRITE 3445</t>
  </si>
  <si>
    <t>BENNETT V. C., NORMAN M. D., GARCIA M. O. ; RHENIUM AND PLATINUM GROUP ELEMENT ABUNDANCES CORRELATED WITH MANTLE SOURCE COMPONENTS IN HAWAIIAN PICRITES: SULPHIDES IN THE PLUME ; EARTH PLANET. SCI. LETT. 183 [2000] 513-526</t>
  </si>
  <si>
    <t>PICRITE 402</t>
  </si>
  <si>
    <t>TILLEY C. E. ; KILAUEA MAGMA 1959-60 ; GEOL. MAG. 97 [1960] 494-497</t>
  </si>
  <si>
    <t>PICRITE 411</t>
  </si>
  <si>
    <t>JOHNSTON A. D., STOUT J. H., MURTHY V. R. ; GEOCHEMISTRY AND ORIGIN OF SOME UNUSUALLY OXIDIZED ALKALINE ROCKS FROM KAUAI, HAWAII ; J. VOLCANOL. GEOTHERM. RES. 25 [1985] 225-248</t>
  </si>
  <si>
    <t>PICRITE 838</t>
  </si>
  <si>
    <t>CRAIG H., POREDA R. J. ; COSMOGENIC 3HE IN TERRESTRIAL ROCKS: THE SUMMIT LAVAS OF MAUI ; PROC. NATL. ACAD. SCI. USA 83 [1986] 1970-1974</t>
  </si>
  <si>
    <t>PICRITE 90</t>
  </si>
  <si>
    <t>BENNETT V. C., EAST T. M., NORMAN M. D. ; TWO MANTLE-PLUME COMPONENTS IN HAWAIIAN PICRITES INFERRED FROM CORRELATED OS-PB ISOTOPES ; NATURE 381 [1996] 221-224</t>
  </si>
  <si>
    <t>Georoc picrite datasets used to compare with the Moinui XRF compositions</t>
  </si>
  <si>
    <t xml:space="preserve">Supplementary Data </t>
  </si>
  <si>
    <t>MOINUI GLASS  PRIMARY STANDARDS</t>
  </si>
  <si>
    <t>MOINUI GLASS AVERAGE DETECTION LIMITS (PPM)</t>
  </si>
  <si>
    <t>Primary standards and detection limits on the EPMA for the olivine traverse and glass measurements</t>
  </si>
  <si>
    <t>Bulk rock (XRF) compositions of the Moinui lava flow</t>
  </si>
  <si>
    <t xml:space="preserve">Georoc picrite datasets used for Moinui XRF composition comparison. </t>
  </si>
  <si>
    <t>Mg/Mg+Fe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</si>
</sst>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u/>
      <sz val="14"/>
      <color theme="1"/>
      <name val="Cambria"/>
      <family val="1"/>
    </font>
    <font>
      <sz val="14"/>
      <color rgb="FF000000"/>
      <name val="Cambria"/>
      <family val="1"/>
    </font>
    <font>
      <sz val="14"/>
      <color rgb="FFFF0000"/>
      <name val="Cambria"/>
      <family val="1"/>
    </font>
    <font>
      <b/>
      <u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1" xfId="0" applyFont="1" applyFill="1" applyBorder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/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FFF6-120E-2842-8FED-D166EE5EBB05}">
  <dimension ref="B3:D16"/>
  <sheetViews>
    <sheetView workbookViewId="0">
      <selection activeCell="K18" sqref="K18"/>
    </sheetView>
  </sheetViews>
  <sheetFormatPr baseColWidth="10" defaultRowHeight="18" x14ac:dyDescent="0.2"/>
  <cols>
    <col min="1" max="16384" width="10.83203125" style="2"/>
  </cols>
  <sheetData>
    <row r="3" spans="2:4" x14ac:dyDescent="0.2">
      <c r="B3" s="29" t="s">
        <v>252</v>
      </c>
      <c r="C3" s="29"/>
    </row>
    <row r="6" spans="2:4" x14ac:dyDescent="0.2">
      <c r="B6" s="3" t="s">
        <v>118</v>
      </c>
      <c r="D6" s="2" t="s">
        <v>168</v>
      </c>
    </row>
    <row r="8" spans="2:4" x14ac:dyDescent="0.2">
      <c r="B8" s="3" t="s">
        <v>117</v>
      </c>
      <c r="D8" s="2" t="s">
        <v>255</v>
      </c>
    </row>
    <row r="10" spans="2:4" x14ac:dyDescent="0.2">
      <c r="B10" s="3" t="s">
        <v>145</v>
      </c>
      <c r="D10" s="2" t="s">
        <v>169</v>
      </c>
    </row>
    <row r="12" spans="2:4" x14ac:dyDescent="0.2">
      <c r="B12" s="3" t="s">
        <v>167</v>
      </c>
      <c r="D12" s="2" t="s">
        <v>211</v>
      </c>
    </row>
    <row r="14" spans="2:4" x14ac:dyDescent="0.2">
      <c r="B14" s="3" t="s">
        <v>190</v>
      </c>
      <c r="D14" s="2" t="s">
        <v>212</v>
      </c>
    </row>
    <row r="16" spans="2:4" x14ac:dyDescent="0.2">
      <c r="B16" s="3" t="s">
        <v>213</v>
      </c>
      <c r="D16" s="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C614-2291-8C4C-87BE-DA1E0BA1A850}">
  <dimension ref="A2:AD1202"/>
  <sheetViews>
    <sheetView workbookViewId="0">
      <selection activeCell="D3" sqref="D3"/>
    </sheetView>
  </sheetViews>
  <sheetFormatPr baseColWidth="10" defaultRowHeight="18" x14ac:dyDescent="0.2"/>
  <cols>
    <col min="1" max="1" width="10.83203125" style="2"/>
    <col min="2" max="2" width="17.83203125" style="2" customWidth="1"/>
    <col min="3" max="11" width="10.83203125" style="8"/>
    <col min="12" max="13" width="10.83203125" style="2"/>
    <col min="14" max="14" width="10.83203125" style="9"/>
    <col min="15" max="24" width="10.83203125" style="8"/>
    <col min="25" max="16384" width="10.83203125" style="2"/>
  </cols>
  <sheetData>
    <row r="2" spans="1:25" x14ac:dyDescent="0.2">
      <c r="B2" s="3" t="s">
        <v>0</v>
      </c>
    </row>
    <row r="4" spans="1:25" x14ac:dyDescent="0.2">
      <c r="B4" s="3" t="s">
        <v>1</v>
      </c>
      <c r="O4" s="10" t="s">
        <v>2</v>
      </c>
    </row>
    <row r="5" spans="1:25" x14ac:dyDescent="0.2">
      <c r="Y5" s="11"/>
    </row>
    <row r="6" spans="1:25" x14ac:dyDescent="0.2"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9</v>
      </c>
      <c r="H6" s="13" t="s">
        <v>11</v>
      </c>
      <c r="I6" s="13" t="s">
        <v>8</v>
      </c>
      <c r="J6" s="13" t="s">
        <v>10</v>
      </c>
      <c r="K6" s="13" t="s">
        <v>12</v>
      </c>
      <c r="M6" s="14"/>
      <c r="O6" s="13" t="s">
        <v>3</v>
      </c>
      <c r="P6" s="13" t="s">
        <v>119</v>
      </c>
      <c r="Q6" s="13" t="s">
        <v>120</v>
      </c>
      <c r="R6" s="13" t="s">
        <v>121</v>
      </c>
      <c r="S6" s="13" t="s">
        <v>122</v>
      </c>
      <c r="T6" s="13" t="s">
        <v>123</v>
      </c>
      <c r="U6" s="13" t="s">
        <v>13</v>
      </c>
      <c r="V6" s="13" t="s">
        <v>124</v>
      </c>
      <c r="W6" s="13" t="s">
        <v>125</v>
      </c>
      <c r="X6" s="13" t="s">
        <v>12</v>
      </c>
    </row>
    <row r="7" spans="1:25" x14ac:dyDescent="0.2">
      <c r="B7" s="2" t="s">
        <v>14</v>
      </c>
      <c r="C7" s="15">
        <v>9.5859400000000008</v>
      </c>
      <c r="D7" s="15">
        <v>49.72</v>
      </c>
      <c r="E7" s="15">
        <v>40.938299999999998</v>
      </c>
      <c r="F7" s="15">
        <v>0.14305699999999999</v>
      </c>
      <c r="G7" s="15">
        <v>0.37976399999999999</v>
      </c>
      <c r="H7" s="15">
        <v>0.100234</v>
      </c>
      <c r="I7" s="15">
        <v>1.8126E-2</v>
      </c>
      <c r="J7" s="15">
        <v>3.3911999999999998E-2</v>
      </c>
      <c r="K7" s="15">
        <v>100.919</v>
      </c>
      <c r="M7" s="16"/>
      <c r="N7" s="9" t="s">
        <v>15</v>
      </c>
      <c r="O7" s="8" t="s">
        <v>16</v>
      </c>
      <c r="P7" s="15">
        <v>24.5932</v>
      </c>
      <c r="Q7" s="15">
        <v>35.9621</v>
      </c>
      <c r="R7" s="15">
        <v>37.813099999999999</v>
      </c>
      <c r="S7" s="15">
        <v>2.4359999999999998E-3</v>
      </c>
      <c r="T7" s="15">
        <v>0.26240400000000003</v>
      </c>
      <c r="U7" s="15">
        <v>0.26841900000000002</v>
      </c>
      <c r="V7" s="15">
        <v>-1.8339999999999999E-2</v>
      </c>
      <c r="W7" s="15">
        <v>2.5939E-2</v>
      </c>
      <c r="X7" s="15">
        <v>98.909199999999998</v>
      </c>
    </row>
    <row r="8" spans="1:25" x14ac:dyDescent="0.2">
      <c r="B8" s="2" t="s">
        <v>14</v>
      </c>
      <c r="C8" s="15">
        <v>9.5640900000000002</v>
      </c>
      <c r="D8" s="15">
        <v>49.479399999999998</v>
      </c>
      <c r="E8" s="15">
        <v>40.737499999999997</v>
      </c>
      <c r="F8" s="15">
        <v>0.14193700000000001</v>
      </c>
      <c r="G8" s="15">
        <v>0.370508</v>
      </c>
      <c r="H8" s="15">
        <v>9.6916000000000002E-2</v>
      </c>
      <c r="I8" s="15">
        <v>-1.17E-3</v>
      </c>
      <c r="J8" s="15">
        <v>2.4801E-2</v>
      </c>
      <c r="K8" s="15">
        <v>100.414</v>
      </c>
      <c r="M8" s="16"/>
      <c r="O8" s="8" t="s">
        <v>16</v>
      </c>
      <c r="P8" s="15">
        <v>21.883400000000002</v>
      </c>
      <c r="Q8" s="15">
        <v>38.543599999999998</v>
      </c>
      <c r="R8" s="15">
        <v>38.253799999999998</v>
      </c>
      <c r="S8" s="15">
        <v>-1.07E-3</v>
      </c>
      <c r="T8" s="15">
        <v>0.411078</v>
      </c>
      <c r="U8" s="15">
        <v>0.28400399999999998</v>
      </c>
      <c r="V8" s="15">
        <v>-2.1749999999999999E-2</v>
      </c>
      <c r="W8" s="15">
        <v>2.7993000000000001E-2</v>
      </c>
      <c r="X8" s="15">
        <v>99.381100000000004</v>
      </c>
    </row>
    <row r="9" spans="1:25" x14ac:dyDescent="0.2">
      <c r="B9" s="2" t="s">
        <v>14</v>
      </c>
      <c r="C9" s="15">
        <v>9.5112799999999993</v>
      </c>
      <c r="D9" s="15">
        <v>49.330800000000004</v>
      </c>
      <c r="E9" s="15">
        <v>40.800600000000003</v>
      </c>
      <c r="F9" s="15">
        <v>0.132739</v>
      </c>
      <c r="G9" s="15">
        <v>0.36145300000000002</v>
      </c>
      <c r="H9" s="15">
        <v>0.100151</v>
      </c>
      <c r="I9" s="15">
        <v>-8.9599999999999992E-3</v>
      </c>
      <c r="J9" s="15">
        <v>2.6408000000000001E-2</v>
      </c>
      <c r="K9" s="15">
        <v>100.254</v>
      </c>
      <c r="M9" s="16"/>
      <c r="O9" s="8" t="s">
        <v>16</v>
      </c>
      <c r="P9" s="15">
        <v>18.689299999999999</v>
      </c>
      <c r="Q9" s="15">
        <v>41.204099999999997</v>
      </c>
      <c r="R9" s="15">
        <v>38.803400000000003</v>
      </c>
      <c r="S9" s="15">
        <v>-4.8199999999999996E-3</v>
      </c>
      <c r="T9" s="15">
        <v>0.28745799999999999</v>
      </c>
      <c r="U9" s="15">
        <v>0.27858699999999997</v>
      </c>
      <c r="V9" s="15">
        <v>1.9435000000000001E-2</v>
      </c>
      <c r="W9" s="15">
        <v>2.2707999999999999E-2</v>
      </c>
      <c r="X9" s="15">
        <v>99.3001</v>
      </c>
    </row>
    <row r="10" spans="1:25" x14ac:dyDescent="0.2">
      <c r="B10" s="2" t="s">
        <v>14</v>
      </c>
      <c r="C10" s="15">
        <v>9.5750499999999992</v>
      </c>
      <c r="D10" s="15">
        <v>49.6325</v>
      </c>
      <c r="E10" s="15">
        <v>40.992400000000004</v>
      </c>
      <c r="F10" s="15">
        <v>0.13930899999999999</v>
      </c>
      <c r="G10" s="15">
        <v>0.37144199999999999</v>
      </c>
      <c r="H10" s="15">
        <v>9.9939E-2</v>
      </c>
      <c r="I10" s="15">
        <v>1.3070999999999999E-2</v>
      </c>
      <c r="J10" s="15">
        <v>3.0765000000000001E-2</v>
      </c>
      <c r="K10" s="15">
        <v>100.855</v>
      </c>
      <c r="M10" s="16"/>
      <c r="O10" s="8" t="s">
        <v>16</v>
      </c>
      <c r="P10" s="15">
        <v>17.000599999999999</v>
      </c>
      <c r="Q10" s="15">
        <v>42.618600000000001</v>
      </c>
      <c r="R10" s="15">
        <v>39.113300000000002</v>
      </c>
      <c r="S10" s="15">
        <v>6.9099999999999999E-4</v>
      </c>
      <c r="T10" s="15">
        <v>0.30211900000000003</v>
      </c>
      <c r="U10" s="15">
        <v>0.28090399999999999</v>
      </c>
      <c r="V10" s="15">
        <v>2.3356999999999999E-2</v>
      </c>
      <c r="W10" s="15">
        <v>2.1680999999999999E-2</v>
      </c>
      <c r="X10" s="15">
        <v>99.361199999999997</v>
      </c>
    </row>
    <row r="11" spans="1:25" x14ac:dyDescent="0.2">
      <c r="A11" s="2" t="s">
        <v>15</v>
      </c>
      <c r="B11" s="2" t="s">
        <v>17</v>
      </c>
      <c r="C11" s="15">
        <v>23.292400000000001</v>
      </c>
      <c r="D11" s="15">
        <v>37.593499999999999</v>
      </c>
      <c r="E11" s="15">
        <v>38.4193</v>
      </c>
      <c r="F11" s="15">
        <v>0.26105899999999999</v>
      </c>
      <c r="G11" s="15">
        <v>0.26075900000000002</v>
      </c>
      <c r="H11" s="15">
        <v>0.28310299999999999</v>
      </c>
      <c r="I11" s="15">
        <v>2.2542E-2</v>
      </c>
      <c r="J11" s="15">
        <v>2.1696E-2</v>
      </c>
      <c r="K11" s="15">
        <v>100.154</v>
      </c>
      <c r="M11" s="16"/>
      <c r="O11" s="8" t="s">
        <v>16</v>
      </c>
      <c r="P11" s="15">
        <v>16.4435</v>
      </c>
      <c r="Q11" s="15">
        <v>43.081699999999998</v>
      </c>
      <c r="R11" s="15">
        <v>39.185600000000001</v>
      </c>
      <c r="S11" s="15">
        <v>-2E-3</v>
      </c>
      <c r="T11" s="15">
        <v>0.31250299999999998</v>
      </c>
      <c r="U11" s="15">
        <v>0.27841199999999999</v>
      </c>
      <c r="V11" s="15">
        <v>-9.8999999999999999E-4</v>
      </c>
      <c r="W11" s="15">
        <v>1.7724E-2</v>
      </c>
      <c r="X11" s="15">
        <v>99.316500000000005</v>
      </c>
    </row>
    <row r="12" spans="1:25" x14ac:dyDescent="0.2">
      <c r="B12" s="2" t="s">
        <v>17</v>
      </c>
      <c r="C12" s="15">
        <v>19.044799999999999</v>
      </c>
      <c r="D12" s="15">
        <v>41.417000000000002</v>
      </c>
      <c r="E12" s="15">
        <v>39.423000000000002</v>
      </c>
      <c r="F12" s="15">
        <v>0.211503</v>
      </c>
      <c r="G12" s="15">
        <v>0.29109000000000002</v>
      </c>
      <c r="H12" s="15">
        <v>0.28506100000000001</v>
      </c>
      <c r="I12" s="15">
        <v>4.8943E-2</v>
      </c>
      <c r="J12" s="15">
        <v>2.1297E-2</v>
      </c>
      <c r="K12" s="15">
        <v>100.74299999999999</v>
      </c>
      <c r="M12" s="16"/>
      <c r="O12" s="8" t="s">
        <v>16</v>
      </c>
      <c r="P12" s="15">
        <v>16.239599999999999</v>
      </c>
      <c r="Q12" s="15">
        <v>43.044699999999999</v>
      </c>
      <c r="R12" s="15">
        <v>39.284300000000002</v>
      </c>
      <c r="S12" s="15">
        <v>-7.6999999999999996E-4</v>
      </c>
      <c r="T12" s="15">
        <v>0.29990699999999998</v>
      </c>
      <c r="U12" s="15">
        <v>0.27659899999999998</v>
      </c>
      <c r="V12" s="15">
        <v>6.9499999999999996E-3</v>
      </c>
      <c r="W12" s="15">
        <v>1.1025E-2</v>
      </c>
      <c r="X12" s="15">
        <v>99.162300000000002</v>
      </c>
    </row>
    <row r="13" spans="1:25" x14ac:dyDescent="0.2">
      <c r="B13" s="2" t="s">
        <v>17</v>
      </c>
      <c r="C13" s="15">
        <v>17.081299999999999</v>
      </c>
      <c r="D13" s="15">
        <v>42.970500000000001</v>
      </c>
      <c r="E13" s="15">
        <v>39.722700000000003</v>
      </c>
      <c r="F13" s="15">
        <v>0.206872</v>
      </c>
      <c r="G13" s="15">
        <v>0.30412299999999998</v>
      </c>
      <c r="H13" s="15">
        <v>0.27047399999999999</v>
      </c>
      <c r="I13" s="15">
        <v>6.5431000000000003E-2</v>
      </c>
      <c r="J13" s="15">
        <v>2.5804000000000001E-2</v>
      </c>
      <c r="K13" s="15">
        <v>100.64700000000001</v>
      </c>
      <c r="M13" s="16"/>
      <c r="O13" s="8" t="s">
        <v>16</v>
      </c>
      <c r="P13" s="15">
        <v>16.295300000000001</v>
      </c>
      <c r="Q13" s="15">
        <v>43.108899999999998</v>
      </c>
      <c r="R13" s="15">
        <v>39.3232</v>
      </c>
      <c r="S13" s="15">
        <v>-4.7600000000000003E-3</v>
      </c>
      <c r="T13" s="15">
        <v>0.30886400000000003</v>
      </c>
      <c r="U13" s="15">
        <v>0.27691300000000002</v>
      </c>
      <c r="V13" s="15">
        <v>-2.1700000000000001E-2</v>
      </c>
      <c r="W13" s="15">
        <v>2.7415999999999999E-2</v>
      </c>
      <c r="X13" s="15">
        <v>99.3142</v>
      </c>
    </row>
    <row r="14" spans="1:25" x14ac:dyDescent="0.2">
      <c r="B14" s="2" t="s">
        <v>17</v>
      </c>
      <c r="C14" s="15">
        <v>16.2563</v>
      </c>
      <c r="D14" s="15">
        <v>43.745899999999999</v>
      </c>
      <c r="E14" s="15">
        <v>39.827500000000001</v>
      </c>
      <c r="F14" s="15">
        <v>0.218802</v>
      </c>
      <c r="G14" s="15">
        <v>0.33180399999999999</v>
      </c>
      <c r="H14" s="15">
        <v>0.26664100000000002</v>
      </c>
      <c r="I14" s="15">
        <v>1.0141000000000001E-2</v>
      </c>
      <c r="J14" s="15">
        <v>4.1973999999999997E-2</v>
      </c>
      <c r="K14" s="15">
        <v>100.699</v>
      </c>
      <c r="M14" s="16"/>
      <c r="O14" s="8" t="s">
        <v>16</v>
      </c>
      <c r="P14" s="15">
        <v>16.297899999999998</v>
      </c>
      <c r="Q14" s="15">
        <v>43.140599999999999</v>
      </c>
      <c r="R14" s="15">
        <v>39.319899999999997</v>
      </c>
      <c r="S14" s="15">
        <v>7.7000000000000001E-5</v>
      </c>
      <c r="T14" s="15">
        <v>0.31066300000000002</v>
      </c>
      <c r="U14" s="15">
        <v>0.27643499999999999</v>
      </c>
      <c r="V14" s="15">
        <v>-6.0400000000000002E-3</v>
      </c>
      <c r="W14" s="15">
        <v>2.3234000000000001E-2</v>
      </c>
      <c r="X14" s="15">
        <v>99.362700000000004</v>
      </c>
    </row>
    <row r="15" spans="1:25" x14ac:dyDescent="0.2">
      <c r="B15" s="2" t="s">
        <v>17</v>
      </c>
      <c r="C15" s="15">
        <v>15.9321</v>
      </c>
      <c r="D15" s="15">
        <v>44.126600000000003</v>
      </c>
      <c r="E15" s="15">
        <v>39.956000000000003</v>
      </c>
      <c r="F15" s="15">
        <v>3.7810999999999997E-2</v>
      </c>
      <c r="G15" s="15">
        <v>0.31778200000000001</v>
      </c>
      <c r="H15" s="15">
        <v>0.25951099999999999</v>
      </c>
      <c r="I15" s="15">
        <v>-4.9800000000000001E-3</v>
      </c>
      <c r="J15" s="15">
        <v>3.2231000000000003E-2</v>
      </c>
      <c r="K15" s="15">
        <v>100.657</v>
      </c>
      <c r="M15" s="16"/>
      <c r="O15" s="8" t="s">
        <v>16</v>
      </c>
      <c r="P15" s="15">
        <v>16.431999999999999</v>
      </c>
      <c r="Q15" s="15">
        <v>43.155200000000001</v>
      </c>
      <c r="R15" s="15">
        <v>39.417999999999999</v>
      </c>
      <c r="S15" s="15">
        <v>1.2290000000000001E-3</v>
      </c>
      <c r="T15" s="15">
        <v>0.29539199999999999</v>
      </c>
      <c r="U15" s="15">
        <v>0.272262</v>
      </c>
      <c r="V15" s="15">
        <v>1.3299999999999999E-2</v>
      </c>
      <c r="W15" s="15">
        <v>2.0104E-2</v>
      </c>
      <c r="X15" s="15">
        <v>99.607500000000002</v>
      </c>
    </row>
    <row r="16" spans="1:25" x14ac:dyDescent="0.2">
      <c r="B16" s="2" t="s">
        <v>17</v>
      </c>
      <c r="C16" s="15">
        <v>15.696999999999999</v>
      </c>
      <c r="D16" s="15">
        <v>44.303800000000003</v>
      </c>
      <c r="E16" s="15">
        <v>40.053400000000003</v>
      </c>
      <c r="F16" s="15">
        <v>-4.0099999999999997E-3</v>
      </c>
      <c r="G16" s="15">
        <v>0.34047100000000002</v>
      </c>
      <c r="H16" s="15">
        <v>0.24682000000000001</v>
      </c>
      <c r="I16" s="15">
        <v>-1.12E-2</v>
      </c>
      <c r="J16" s="15">
        <v>3.8052000000000002E-2</v>
      </c>
      <c r="K16" s="15">
        <v>100.664</v>
      </c>
      <c r="M16" s="16"/>
      <c r="O16" s="8" t="s">
        <v>16</v>
      </c>
      <c r="P16" s="15">
        <v>16.451599999999999</v>
      </c>
      <c r="Q16" s="15">
        <v>43.136499999999998</v>
      </c>
      <c r="R16" s="15">
        <v>39.344299999999997</v>
      </c>
      <c r="S16" s="15">
        <v>-5.5300000000000002E-3</v>
      </c>
      <c r="T16" s="15">
        <v>0.30804999999999999</v>
      </c>
      <c r="U16" s="15">
        <v>0.27210099999999998</v>
      </c>
      <c r="V16" s="15">
        <v>9.4000000000000004E-3</v>
      </c>
      <c r="W16" s="15">
        <v>2.0622999999999999E-2</v>
      </c>
      <c r="X16" s="15">
        <v>99.537099999999995</v>
      </c>
    </row>
    <row r="17" spans="2:24" x14ac:dyDescent="0.2">
      <c r="B17" s="2" t="s">
        <v>17</v>
      </c>
      <c r="C17" s="15">
        <v>15.5359</v>
      </c>
      <c r="D17" s="15">
        <v>44.4499</v>
      </c>
      <c r="E17" s="15">
        <v>39.975999999999999</v>
      </c>
      <c r="F17" s="15">
        <v>3.1E-4</v>
      </c>
      <c r="G17" s="15">
        <v>0.35530600000000001</v>
      </c>
      <c r="H17" s="15">
        <v>0.24332100000000001</v>
      </c>
      <c r="I17" s="15">
        <v>9.7439999999999992E-3</v>
      </c>
      <c r="J17" s="15">
        <v>3.8143000000000003E-2</v>
      </c>
      <c r="K17" s="15">
        <v>100.60899999999999</v>
      </c>
      <c r="M17" s="16"/>
      <c r="O17" s="8" t="s">
        <v>16</v>
      </c>
      <c r="P17" s="15">
        <v>16.5108</v>
      </c>
      <c r="Q17" s="15">
        <v>43.203699999999998</v>
      </c>
      <c r="R17" s="15">
        <v>39.417499999999997</v>
      </c>
      <c r="S17" s="15">
        <v>-3.46E-3</v>
      </c>
      <c r="T17" s="15">
        <v>0.298319</v>
      </c>
      <c r="U17" s="15">
        <v>0.27318199999999998</v>
      </c>
      <c r="V17" s="15">
        <v>2.5888000000000001E-2</v>
      </c>
      <c r="W17" s="15">
        <v>1.7763999999999999E-2</v>
      </c>
      <c r="X17" s="15">
        <v>99.743700000000004</v>
      </c>
    </row>
    <row r="18" spans="2:24" x14ac:dyDescent="0.2">
      <c r="B18" s="2" t="s">
        <v>17</v>
      </c>
      <c r="C18" s="15">
        <v>15.266500000000001</v>
      </c>
      <c r="D18" s="15">
        <v>44.729199999999999</v>
      </c>
      <c r="E18" s="15">
        <v>40.129600000000003</v>
      </c>
      <c r="F18" s="15">
        <v>2.3960000000000001E-3</v>
      </c>
      <c r="G18" s="15">
        <v>0.36584899999999998</v>
      </c>
      <c r="H18" s="15">
        <v>0.24241699999999999</v>
      </c>
      <c r="I18" s="15">
        <v>-6.6499999999999997E-3</v>
      </c>
      <c r="J18" s="15">
        <v>3.4160999999999997E-2</v>
      </c>
      <c r="K18" s="15">
        <v>100.764</v>
      </c>
      <c r="M18" s="16"/>
      <c r="O18" s="8" t="s">
        <v>16</v>
      </c>
      <c r="P18" s="15">
        <v>16.5274</v>
      </c>
      <c r="Q18" s="15">
        <v>43.143700000000003</v>
      </c>
      <c r="R18" s="15">
        <v>39.364800000000002</v>
      </c>
      <c r="S18" s="15">
        <v>-3.2299999999999998E-3</v>
      </c>
      <c r="T18" s="15">
        <v>0.28692800000000002</v>
      </c>
      <c r="U18" s="15">
        <v>0.26982800000000001</v>
      </c>
      <c r="V18" s="15">
        <v>7.5620000000000001E-3</v>
      </c>
      <c r="W18" s="15">
        <v>2.6474000000000001E-2</v>
      </c>
      <c r="X18" s="15">
        <v>99.623500000000007</v>
      </c>
    </row>
    <row r="19" spans="2:24" x14ac:dyDescent="0.2">
      <c r="B19" s="2" t="s">
        <v>17</v>
      </c>
      <c r="C19" s="15">
        <v>15.157</v>
      </c>
      <c r="D19" s="15">
        <v>44.810600000000001</v>
      </c>
      <c r="E19" s="15">
        <v>40.187600000000003</v>
      </c>
      <c r="F19" s="15">
        <v>-8.1899999999999994E-3</v>
      </c>
      <c r="G19" s="15">
        <v>0.37485099999999999</v>
      </c>
      <c r="H19" s="15">
        <v>0.23044799999999999</v>
      </c>
      <c r="I19" s="15">
        <v>-2.3999999999999998E-3</v>
      </c>
      <c r="J19" s="15">
        <v>3.5014999999999998E-2</v>
      </c>
      <c r="K19" s="15">
        <v>100.785</v>
      </c>
      <c r="M19" s="16"/>
      <c r="O19" s="8" t="s">
        <v>16</v>
      </c>
      <c r="P19" s="15">
        <v>16.432500000000001</v>
      </c>
      <c r="Q19" s="15">
        <v>43.261000000000003</v>
      </c>
      <c r="R19" s="15">
        <v>39.371499999999997</v>
      </c>
      <c r="S19" s="15">
        <v>-2.15E-3</v>
      </c>
      <c r="T19" s="15">
        <v>0.30199100000000001</v>
      </c>
      <c r="U19" s="15">
        <v>0.27157599999999998</v>
      </c>
      <c r="V19" s="15">
        <v>9.0639999999999991E-3</v>
      </c>
      <c r="W19" s="15">
        <v>3.8830000000000003E-2</v>
      </c>
      <c r="X19" s="15">
        <v>99.684200000000004</v>
      </c>
    </row>
    <row r="20" spans="2:24" x14ac:dyDescent="0.2">
      <c r="B20" s="2" t="s">
        <v>17</v>
      </c>
      <c r="C20" s="15">
        <v>14.9641</v>
      </c>
      <c r="D20" s="15">
        <v>44.923699999999997</v>
      </c>
      <c r="E20" s="15">
        <v>40.1492</v>
      </c>
      <c r="F20" s="15">
        <v>-1.6199999999999999E-3</v>
      </c>
      <c r="G20" s="15">
        <v>0.37330799999999997</v>
      </c>
      <c r="H20" s="15">
        <v>0.22637699999999999</v>
      </c>
      <c r="I20" s="15">
        <v>-9.4789999999999999E-2</v>
      </c>
      <c r="J20" s="15">
        <v>4.1563000000000003E-2</v>
      </c>
      <c r="K20" s="15">
        <v>100.58199999999999</v>
      </c>
      <c r="M20" s="16"/>
      <c r="O20" s="8" t="s">
        <v>16</v>
      </c>
      <c r="P20" s="15">
        <v>16.485800000000001</v>
      </c>
      <c r="Q20" s="15">
        <v>43.026899999999998</v>
      </c>
      <c r="R20" s="15">
        <v>39.155799999999999</v>
      </c>
      <c r="S20" s="15">
        <v>-3.8400000000000001E-3</v>
      </c>
      <c r="T20" s="15">
        <v>0.29492000000000002</v>
      </c>
      <c r="U20" s="15">
        <v>0.27337299999999998</v>
      </c>
      <c r="V20" s="15">
        <v>1.1643000000000001E-2</v>
      </c>
      <c r="W20" s="15">
        <v>3.2199999999999999E-2</v>
      </c>
      <c r="X20" s="15">
        <v>99.276799999999994</v>
      </c>
    </row>
    <row r="21" spans="2:24" x14ac:dyDescent="0.2">
      <c r="B21" s="2" t="s">
        <v>17</v>
      </c>
      <c r="C21" s="15">
        <v>14.793900000000001</v>
      </c>
      <c r="D21" s="15">
        <v>45.072000000000003</v>
      </c>
      <c r="E21" s="15">
        <v>40.152299999999997</v>
      </c>
      <c r="F21" s="15">
        <v>8.1939999999999999E-3</v>
      </c>
      <c r="G21" s="15">
        <v>0.39045000000000002</v>
      </c>
      <c r="H21" s="15">
        <v>0.219356</v>
      </c>
      <c r="I21" s="15">
        <v>-5.4900000000000001E-3</v>
      </c>
      <c r="J21" s="15">
        <v>4.2111000000000003E-2</v>
      </c>
      <c r="K21" s="15">
        <v>100.673</v>
      </c>
      <c r="M21" s="16"/>
      <c r="O21" s="8" t="s">
        <v>16</v>
      </c>
      <c r="P21" s="15">
        <v>16.509599999999999</v>
      </c>
      <c r="Q21" s="15">
        <v>43.1738</v>
      </c>
      <c r="R21" s="15">
        <v>39.387999999999998</v>
      </c>
      <c r="S21" s="15">
        <v>-2.7599999999999999E-3</v>
      </c>
      <c r="T21" s="15">
        <v>0.29706900000000003</v>
      </c>
      <c r="U21" s="15">
        <v>0.27171000000000001</v>
      </c>
      <c r="V21" s="15">
        <v>-1.0580000000000001E-2</v>
      </c>
      <c r="W21" s="15">
        <v>2.6879E-2</v>
      </c>
      <c r="X21" s="15">
        <v>99.653700000000001</v>
      </c>
    </row>
    <row r="22" spans="2:24" x14ac:dyDescent="0.2">
      <c r="B22" s="2" t="s">
        <v>17</v>
      </c>
      <c r="C22" s="15">
        <v>14.664199999999999</v>
      </c>
      <c r="D22" s="15">
        <v>45.2301</v>
      </c>
      <c r="E22" s="15">
        <v>40.231999999999999</v>
      </c>
      <c r="F22" s="15">
        <v>-6.6499999999999997E-3</v>
      </c>
      <c r="G22" s="15">
        <v>0.39124799999999998</v>
      </c>
      <c r="H22" s="15">
        <v>0.22040599999999999</v>
      </c>
      <c r="I22" s="15">
        <v>-8.8400000000000006E-3</v>
      </c>
      <c r="J22" s="15">
        <v>4.0798000000000001E-2</v>
      </c>
      <c r="K22" s="15">
        <v>100.76300000000001</v>
      </c>
      <c r="M22" s="16"/>
      <c r="O22" s="8" t="s">
        <v>16</v>
      </c>
      <c r="P22" s="15">
        <v>16.522500000000001</v>
      </c>
      <c r="Q22" s="15">
        <v>42.950499999999998</v>
      </c>
      <c r="R22" s="15">
        <v>39.176900000000003</v>
      </c>
      <c r="S22" s="15">
        <v>-2.3000000000000001E-4</v>
      </c>
      <c r="T22" s="15">
        <v>0.288887</v>
      </c>
      <c r="U22" s="15">
        <v>0.27193400000000001</v>
      </c>
      <c r="V22" s="15">
        <v>2.3758000000000001E-2</v>
      </c>
      <c r="W22" s="15">
        <v>1.7617000000000001E-2</v>
      </c>
      <c r="X22" s="15">
        <v>99.251900000000006</v>
      </c>
    </row>
    <row r="23" spans="2:24" x14ac:dyDescent="0.2">
      <c r="B23" s="2" t="s">
        <v>17</v>
      </c>
      <c r="C23" s="15">
        <v>14.447800000000001</v>
      </c>
      <c r="D23" s="15">
        <v>45.269100000000002</v>
      </c>
      <c r="E23" s="15">
        <v>40.173699999999997</v>
      </c>
      <c r="F23" s="15">
        <v>-9.3000000000000005E-4</v>
      </c>
      <c r="G23" s="15">
        <v>0.39911099999999999</v>
      </c>
      <c r="H23" s="15">
        <v>0.21822800000000001</v>
      </c>
      <c r="I23" s="15">
        <v>-7.92E-3</v>
      </c>
      <c r="J23" s="15">
        <v>4.1006000000000001E-2</v>
      </c>
      <c r="K23" s="15">
        <v>100.54</v>
      </c>
      <c r="M23" s="16"/>
      <c r="N23" s="9" t="s">
        <v>18</v>
      </c>
      <c r="O23" s="8" t="s">
        <v>16</v>
      </c>
      <c r="P23" s="15">
        <v>16.4239</v>
      </c>
      <c r="Q23" s="15">
        <v>43.0246</v>
      </c>
      <c r="R23" s="15">
        <v>39.173099999999998</v>
      </c>
      <c r="S23" s="15">
        <v>-4.3800000000000002E-3</v>
      </c>
      <c r="T23" s="15">
        <v>0.29270600000000002</v>
      </c>
      <c r="U23" s="15">
        <v>0.27546900000000002</v>
      </c>
      <c r="V23" s="15">
        <v>-2.5700000000000001E-2</v>
      </c>
      <c r="W23" s="15">
        <v>1.9774E-2</v>
      </c>
      <c r="X23" s="15">
        <v>99.179500000000004</v>
      </c>
    </row>
    <row r="24" spans="2:24" x14ac:dyDescent="0.2">
      <c r="B24" s="2" t="s">
        <v>17</v>
      </c>
      <c r="C24" s="15">
        <v>14.307</v>
      </c>
      <c r="D24" s="15">
        <v>45.679000000000002</v>
      </c>
      <c r="E24" s="15">
        <v>40.332500000000003</v>
      </c>
      <c r="F24" s="15">
        <v>-3.0200000000000001E-3</v>
      </c>
      <c r="G24" s="15">
        <v>0.41270099999999998</v>
      </c>
      <c r="H24" s="15">
        <v>0.21432000000000001</v>
      </c>
      <c r="I24" s="15">
        <v>4.4289999999999998E-3</v>
      </c>
      <c r="J24" s="15">
        <v>2.9959E-2</v>
      </c>
      <c r="K24" s="15">
        <v>100.977</v>
      </c>
      <c r="M24" s="16"/>
      <c r="N24" s="9" t="s">
        <v>15</v>
      </c>
      <c r="O24" s="8" t="s">
        <v>19</v>
      </c>
      <c r="P24" s="15">
        <v>24.223299999999998</v>
      </c>
      <c r="Q24" s="15">
        <v>36.571800000000003</v>
      </c>
      <c r="R24" s="15">
        <v>37.8202</v>
      </c>
      <c r="S24" s="15">
        <v>-4.8799999999999998E-3</v>
      </c>
      <c r="T24" s="15">
        <v>0.256328</v>
      </c>
      <c r="U24" s="15">
        <v>0.27579999999999999</v>
      </c>
      <c r="V24" s="15">
        <v>-1.737E-2</v>
      </c>
      <c r="W24" s="15">
        <v>1.3625999999999999E-2</v>
      </c>
      <c r="X24" s="15">
        <v>99.1387</v>
      </c>
    </row>
    <row r="25" spans="2:24" x14ac:dyDescent="0.2">
      <c r="B25" s="2" t="s">
        <v>17</v>
      </c>
      <c r="C25" s="15">
        <v>14.176399999999999</v>
      </c>
      <c r="D25" s="15">
        <v>45.708399999999997</v>
      </c>
      <c r="E25" s="15">
        <v>40.2271</v>
      </c>
      <c r="F25" s="15">
        <v>-7.5799999999999999E-3</v>
      </c>
      <c r="G25" s="15">
        <v>0.41268199999999999</v>
      </c>
      <c r="H25" s="15">
        <v>0.21001700000000001</v>
      </c>
      <c r="I25" s="15">
        <v>-4.5100000000000001E-3</v>
      </c>
      <c r="J25" s="15">
        <v>4.1682999999999998E-2</v>
      </c>
      <c r="K25" s="15">
        <v>100.764</v>
      </c>
      <c r="M25" s="16"/>
      <c r="O25" s="8" t="s">
        <v>19</v>
      </c>
      <c r="P25" s="15">
        <v>21.714700000000001</v>
      </c>
      <c r="Q25" s="15">
        <v>38.562399999999997</v>
      </c>
      <c r="R25" s="15">
        <v>38.3371</v>
      </c>
      <c r="S25" s="15">
        <v>-7.5700000000000003E-3</v>
      </c>
      <c r="T25" s="15">
        <v>0.27725699999999998</v>
      </c>
      <c r="U25" s="15">
        <v>0.29099700000000001</v>
      </c>
      <c r="V25" s="15">
        <v>6.1862E-2</v>
      </c>
      <c r="W25" s="15">
        <v>0.15342600000000001</v>
      </c>
      <c r="X25" s="15">
        <v>99.390199999999993</v>
      </c>
    </row>
    <row r="26" spans="2:24" x14ac:dyDescent="0.2">
      <c r="B26" s="2" t="s">
        <v>17</v>
      </c>
      <c r="C26" s="15">
        <v>14.0192</v>
      </c>
      <c r="D26" s="15">
        <v>46.039400000000001</v>
      </c>
      <c r="E26" s="15">
        <v>40.3416</v>
      </c>
      <c r="F26" s="15">
        <v>-8.5100000000000002E-3</v>
      </c>
      <c r="G26" s="15">
        <v>0.42281299999999999</v>
      </c>
      <c r="H26" s="15">
        <v>0.210174</v>
      </c>
      <c r="I26" s="15">
        <v>-2.8600000000000001E-3</v>
      </c>
      <c r="J26" s="15">
        <v>5.8894000000000002E-2</v>
      </c>
      <c r="K26" s="15">
        <v>101.081</v>
      </c>
      <c r="M26" s="16"/>
      <c r="O26" s="8" t="s">
        <v>19</v>
      </c>
      <c r="P26" s="15">
        <v>18.9556</v>
      </c>
      <c r="Q26" s="15">
        <v>41.043100000000003</v>
      </c>
      <c r="R26" s="15">
        <v>38.846699999999998</v>
      </c>
      <c r="S26" s="15">
        <v>-7.7400000000000004E-3</v>
      </c>
      <c r="T26" s="15">
        <v>0.29333999999999999</v>
      </c>
      <c r="U26" s="15">
        <v>0.28108300000000003</v>
      </c>
      <c r="V26" s="15">
        <v>1.108E-3</v>
      </c>
      <c r="W26" s="15">
        <v>1.9292E-2</v>
      </c>
      <c r="X26" s="15">
        <v>99.432500000000005</v>
      </c>
    </row>
    <row r="27" spans="2:24" x14ac:dyDescent="0.2">
      <c r="B27" s="2" t="s">
        <v>17</v>
      </c>
      <c r="C27" s="15">
        <v>13.843500000000001</v>
      </c>
      <c r="D27" s="15">
        <v>45.865900000000003</v>
      </c>
      <c r="E27" s="15">
        <v>40.152900000000002</v>
      </c>
      <c r="F27" s="15">
        <v>-3.0200000000000001E-3</v>
      </c>
      <c r="G27" s="15">
        <v>0.43085600000000002</v>
      </c>
      <c r="H27" s="15">
        <v>0.21162600000000001</v>
      </c>
      <c r="I27" s="15">
        <v>-6.7799999999999996E-3</v>
      </c>
      <c r="J27" s="15">
        <v>6.3989000000000004E-2</v>
      </c>
      <c r="K27" s="15">
        <v>100.559</v>
      </c>
      <c r="M27" s="16"/>
      <c r="O27" s="8" t="s">
        <v>19</v>
      </c>
      <c r="P27" s="15">
        <v>20.4802</v>
      </c>
      <c r="Q27" s="15">
        <v>39.7986</v>
      </c>
      <c r="R27" s="15">
        <v>38.543100000000003</v>
      </c>
      <c r="S27" s="15">
        <v>-6.5799999999999999E-3</v>
      </c>
      <c r="T27" s="15">
        <v>0.28056999999999999</v>
      </c>
      <c r="U27" s="15">
        <v>0.278561</v>
      </c>
      <c r="V27" s="15">
        <v>-5.568E-2</v>
      </c>
      <c r="W27" s="15">
        <v>2.2512999999999998E-2</v>
      </c>
      <c r="X27" s="15">
        <v>99.341300000000004</v>
      </c>
    </row>
    <row r="28" spans="2:24" x14ac:dyDescent="0.2">
      <c r="B28" s="2" t="s">
        <v>17</v>
      </c>
      <c r="C28" s="15">
        <v>13.720599999999999</v>
      </c>
      <c r="D28" s="15">
        <v>46.035699999999999</v>
      </c>
      <c r="E28" s="15">
        <v>40.227200000000003</v>
      </c>
      <c r="F28" s="15">
        <v>-3.48E-3</v>
      </c>
      <c r="G28" s="15">
        <v>0.427784</v>
      </c>
      <c r="H28" s="15">
        <v>0.211032</v>
      </c>
      <c r="I28" s="15">
        <v>-6.5700000000000003E-3</v>
      </c>
      <c r="J28" s="15">
        <v>4.9251999999999997E-2</v>
      </c>
      <c r="K28" s="15">
        <v>100.66200000000001</v>
      </c>
      <c r="M28" s="16"/>
      <c r="O28" s="8" t="s">
        <v>19</v>
      </c>
      <c r="P28" s="15">
        <v>18.000399999999999</v>
      </c>
      <c r="Q28" s="15">
        <v>41.736600000000003</v>
      </c>
      <c r="R28" s="15">
        <v>38.885800000000003</v>
      </c>
      <c r="S28" s="15">
        <v>-3.15E-3</v>
      </c>
      <c r="T28" s="15">
        <v>0.29303099999999999</v>
      </c>
      <c r="U28" s="15">
        <v>0.27901599999999999</v>
      </c>
      <c r="V28" s="15">
        <v>1.8030999999999998E-2</v>
      </c>
      <c r="W28" s="15">
        <v>2.4393000000000001E-2</v>
      </c>
      <c r="X28" s="15">
        <v>99.234099999999998</v>
      </c>
    </row>
    <row r="29" spans="2:24" x14ac:dyDescent="0.2">
      <c r="B29" s="2" t="s">
        <v>17</v>
      </c>
      <c r="C29" s="15">
        <v>13.545500000000001</v>
      </c>
      <c r="D29" s="15">
        <v>46.288200000000003</v>
      </c>
      <c r="E29" s="15">
        <v>40.438499999999998</v>
      </c>
      <c r="F29" s="15">
        <v>-5.4200000000000003E-3</v>
      </c>
      <c r="G29" s="15">
        <v>0.42994700000000002</v>
      </c>
      <c r="H29" s="15">
        <v>0.207761</v>
      </c>
      <c r="I29" s="15">
        <v>2.6310000000000001E-3</v>
      </c>
      <c r="J29" s="15">
        <v>5.1947E-2</v>
      </c>
      <c r="K29" s="15">
        <v>100.959</v>
      </c>
      <c r="M29" s="16"/>
      <c r="O29" s="8" t="s">
        <v>19</v>
      </c>
      <c r="P29" s="15">
        <v>16.7271</v>
      </c>
      <c r="Q29" s="15">
        <v>42.918399999999998</v>
      </c>
      <c r="R29" s="15">
        <v>39.323500000000003</v>
      </c>
      <c r="S29" s="15">
        <v>2.9949999999999998E-3</v>
      </c>
      <c r="T29" s="15">
        <v>0.29528199999999999</v>
      </c>
      <c r="U29" s="15">
        <v>0.28016000000000002</v>
      </c>
      <c r="V29" s="15">
        <v>-1.7090000000000001E-2</v>
      </c>
      <c r="W29" s="15">
        <v>1.9605000000000001E-2</v>
      </c>
      <c r="X29" s="15">
        <v>99.549899999999994</v>
      </c>
    </row>
    <row r="30" spans="2:24" x14ac:dyDescent="0.2">
      <c r="B30" s="2" t="s">
        <v>17</v>
      </c>
      <c r="C30" s="15">
        <v>13.506500000000001</v>
      </c>
      <c r="D30" s="15">
        <v>46.3476</v>
      </c>
      <c r="E30" s="15">
        <v>40.4773</v>
      </c>
      <c r="F30" s="15">
        <v>-9.3000000000000005E-4</v>
      </c>
      <c r="G30" s="15">
        <v>0.43861600000000001</v>
      </c>
      <c r="H30" s="15">
        <v>0.21379600000000001</v>
      </c>
      <c r="I30" s="15">
        <v>-1.58E-3</v>
      </c>
      <c r="J30" s="15">
        <v>5.0520000000000002E-2</v>
      </c>
      <c r="K30" s="15">
        <v>101.032</v>
      </c>
      <c r="M30" s="16"/>
      <c r="O30" s="8" t="s">
        <v>19</v>
      </c>
      <c r="P30" s="15">
        <v>16.338699999999999</v>
      </c>
      <c r="Q30" s="15">
        <v>43.321300000000001</v>
      </c>
      <c r="R30" s="15">
        <v>39.362400000000001</v>
      </c>
      <c r="S30" s="15">
        <v>-1.7700000000000001E-3</v>
      </c>
      <c r="T30" s="15">
        <v>0.300176</v>
      </c>
      <c r="U30" s="15">
        <v>0.27970400000000001</v>
      </c>
      <c r="V30" s="15">
        <v>4.9297000000000001E-2</v>
      </c>
      <c r="W30" s="15">
        <v>2.1898999999999998E-2</v>
      </c>
      <c r="X30" s="15">
        <v>99.671599999999998</v>
      </c>
    </row>
    <row r="31" spans="2:24" x14ac:dyDescent="0.2">
      <c r="B31" s="2" t="s">
        <v>17</v>
      </c>
      <c r="C31" s="15">
        <v>13.279400000000001</v>
      </c>
      <c r="D31" s="15">
        <v>46.058799999999998</v>
      </c>
      <c r="E31" s="15">
        <v>40.335500000000003</v>
      </c>
      <c r="F31" s="15">
        <v>-1.8600000000000001E-3</v>
      </c>
      <c r="G31" s="15">
        <v>0.44000099999999998</v>
      </c>
      <c r="H31" s="15">
        <v>0.21123700000000001</v>
      </c>
      <c r="I31" s="15">
        <v>3.3430000000000001E-3</v>
      </c>
      <c r="J31" s="15">
        <v>3.7242999999999998E-2</v>
      </c>
      <c r="K31" s="15">
        <v>100.364</v>
      </c>
      <c r="M31" s="16"/>
      <c r="O31" s="8" t="s">
        <v>19</v>
      </c>
      <c r="P31" s="15">
        <v>16.298300000000001</v>
      </c>
      <c r="Q31" s="15">
        <v>43.225700000000003</v>
      </c>
      <c r="R31" s="15">
        <v>39.226700000000001</v>
      </c>
      <c r="S31" s="15">
        <v>-6.2199999999999998E-3</v>
      </c>
      <c r="T31" s="15">
        <v>0.292514</v>
      </c>
      <c r="U31" s="15">
        <v>0.276057</v>
      </c>
      <c r="V31" s="15">
        <v>1.4439E-2</v>
      </c>
      <c r="W31" s="15">
        <v>3.3405999999999998E-2</v>
      </c>
      <c r="X31" s="15">
        <v>99.360900000000001</v>
      </c>
    </row>
    <row r="32" spans="2:24" x14ac:dyDescent="0.2">
      <c r="B32" s="2" t="s">
        <v>17</v>
      </c>
      <c r="C32" s="15">
        <v>13.187099999999999</v>
      </c>
      <c r="D32" s="15">
        <v>46.4343</v>
      </c>
      <c r="E32" s="15">
        <v>40.410800000000002</v>
      </c>
      <c r="F32" s="15">
        <v>2.245E-3</v>
      </c>
      <c r="G32" s="15">
        <v>0.43390499999999999</v>
      </c>
      <c r="H32" s="15">
        <v>0.20872599999999999</v>
      </c>
      <c r="I32" s="15">
        <v>9.5899999999999996E-3</v>
      </c>
      <c r="J32" s="15">
        <v>4.7826E-2</v>
      </c>
      <c r="K32" s="15">
        <v>100.73399999999999</v>
      </c>
      <c r="M32" s="16"/>
      <c r="O32" s="8" t="s">
        <v>19</v>
      </c>
      <c r="P32" s="15">
        <v>16.414000000000001</v>
      </c>
      <c r="Q32" s="15">
        <v>43.228900000000003</v>
      </c>
      <c r="R32" s="15">
        <v>39.220399999999998</v>
      </c>
      <c r="S32" s="15">
        <v>-3.46E-3</v>
      </c>
      <c r="T32" s="15">
        <v>0.29721500000000001</v>
      </c>
      <c r="U32" s="15">
        <v>0.27472299999999999</v>
      </c>
      <c r="V32" s="15">
        <v>1.8200000000000001E-2</v>
      </c>
      <c r="W32" s="15">
        <v>3.1935999999999999E-2</v>
      </c>
      <c r="X32" s="15">
        <v>99.481899999999996</v>
      </c>
    </row>
    <row r="33" spans="1:24" x14ac:dyDescent="0.2">
      <c r="A33" s="2" t="s">
        <v>18</v>
      </c>
      <c r="B33" s="2" t="s">
        <v>17</v>
      </c>
      <c r="C33" s="15">
        <v>13.0459</v>
      </c>
      <c r="D33" s="15">
        <v>46.383499999999998</v>
      </c>
      <c r="E33" s="15">
        <v>40.400199999999998</v>
      </c>
      <c r="F33" s="15">
        <v>-1.5499999999999999E-3</v>
      </c>
      <c r="G33" s="15">
        <v>0.43754700000000002</v>
      </c>
      <c r="H33" s="15">
        <v>0.20493900000000001</v>
      </c>
      <c r="I33" s="15">
        <v>-1.08E-3</v>
      </c>
      <c r="J33" s="15">
        <v>4.1224999999999998E-2</v>
      </c>
      <c r="K33" s="15">
        <v>100.511</v>
      </c>
      <c r="M33" s="16"/>
      <c r="O33" s="8" t="s">
        <v>19</v>
      </c>
      <c r="P33" s="15">
        <v>16.4071</v>
      </c>
      <c r="Q33" s="15">
        <v>43.0214</v>
      </c>
      <c r="R33" s="15">
        <v>39.193600000000004</v>
      </c>
      <c r="S33" s="15">
        <v>-3.9199999999999999E-3</v>
      </c>
      <c r="T33" s="15">
        <v>0.29464000000000001</v>
      </c>
      <c r="U33" s="15">
        <v>0.27670800000000001</v>
      </c>
      <c r="V33" s="15">
        <v>-2.7210000000000002E-2</v>
      </c>
      <c r="W33" s="15">
        <v>2.7807999999999999E-2</v>
      </c>
      <c r="X33" s="15">
        <v>99.190100000000001</v>
      </c>
    </row>
    <row r="34" spans="1:24" x14ac:dyDescent="0.2">
      <c r="B34" s="2" t="s">
        <v>20</v>
      </c>
      <c r="C34" s="15">
        <v>24.7485</v>
      </c>
      <c r="D34" s="15">
        <v>36.031399999999998</v>
      </c>
      <c r="E34" s="15">
        <v>39.018900000000002</v>
      </c>
      <c r="F34" s="15">
        <v>-1.2619999999999999E-2</v>
      </c>
      <c r="G34" s="15">
        <v>0.25502799999999998</v>
      </c>
      <c r="H34" s="15">
        <v>0.32267000000000001</v>
      </c>
      <c r="I34" s="15">
        <v>-9.2200000000000008E-3</v>
      </c>
      <c r="J34" s="15">
        <v>0.123614</v>
      </c>
      <c r="K34" s="15">
        <v>100.47799999999999</v>
      </c>
      <c r="M34" s="16"/>
      <c r="O34" s="8" t="s">
        <v>19</v>
      </c>
      <c r="P34" s="15">
        <v>16.465900000000001</v>
      </c>
      <c r="Q34" s="15">
        <v>43.109900000000003</v>
      </c>
      <c r="R34" s="15">
        <v>39.217300000000002</v>
      </c>
      <c r="S34" s="15">
        <v>-1.08E-3</v>
      </c>
      <c r="T34" s="15">
        <v>0.29549799999999998</v>
      </c>
      <c r="U34" s="15">
        <v>0.272789</v>
      </c>
      <c r="V34" s="15">
        <v>-9.1699999999999993E-3</v>
      </c>
      <c r="W34" s="15">
        <v>1.4975E-2</v>
      </c>
      <c r="X34" s="15">
        <v>99.366100000000003</v>
      </c>
    </row>
    <row r="35" spans="1:24" x14ac:dyDescent="0.2">
      <c r="A35" s="2" t="s">
        <v>15</v>
      </c>
      <c r="B35" s="2" t="s">
        <v>20</v>
      </c>
      <c r="C35" s="15">
        <v>17.333400000000001</v>
      </c>
      <c r="D35" s="15">
        <v>42.517099999999999</v>
      </c>
      <c r="E35" s="15">
        <v>39.517499999999998</v>
      </c>
      <c r="F35" s="15">
        <v>-5.7800000000000004E-3</v>
      </c>
      <c r="G35" s="15">
        <v>0.376525</v>
      </c>
      <c r="H35" s="15">
        <v>0.25850899999999999</v>
      </c>
      <c r="I35" s="15">
        <v>3.0279999999999999E-3</v>
      </c>
      <c r="J35" s="15">
        <v>2.1606E-2</v>
      </c>
      <c r="K35" s="15">
        <v>100.02200000000001</v>
      </c>
      <c r="M35" s="16"/>
      <c r="O35" s="8" t="s">
        <v>19</v>
      </c>
      <c r="P35" s="15">
        <v>16.544499999999999</v>
      </c>
      <c r="Q35" s="15">
        <v>43.129899999999999</v>
      </c>
      <c r="R35" s="15">
        <v>39.215400000000002</v>
      </c>
      <c r="S35" s="15">
        <v>-1.6900000000000001E-3</v>
      </c>
      <c r="T35" s="15">
        <v>0.29409400000000002</v>
      </c>
      <c r="U35" s="15">
        <v>0.27063999999999999</v>
      </c>
      <c r="V35" s="15">
        <v>-6.9349999999999995E-2</v>
      </c>
      <c r="W35" s="15">
        <v>2.2047000000000001E-2</v>
      </c>
      <c r="X35" s="15">
        <v>99.405600000000007</v>
      </c>
    </row>
    <row r="36" spans="1:24" x14ac:dyDescent="0.2">
      <c r="B36" s="2" t="s">
        <v>20</v>
      </c>
      <c r="C36" s="15">
        <v>14.5215</v>
      </c>
      <c r="D36" s="15">
        <v>45.0167</v>
      </c>
      <c r="E36" s="15">
        <v>39.999899999999997</v>
      </c>
      <c r="F36" s="15">
        <v>-3.5599999999999998E-3</v>
      </c>
      <c r="G36" s="15">
        <v>0.42278700000000002</v>
      </c>
      <c r="H36" s="15">
        <v>0.24110000000000001</v>
      </c>
      <c r="I36" s="15">
        <v>2.9399999999999999E-3</v>
      </c>
      <c r="J36" s="15">
        <v>4.7414999999999999E-2</v>
      </c>
      <c r="K36" s="15">
        <v>100.249</v>
      </c>
      <c r="M36" s="16"/>
      <c r="O36" s="8" t="s">
        <v>19</v>
      </c>
      <c r="P36" s="15">
        <v>16.601199999999999</v>
      </c>
      <c r="Q36" s="15">
        <v>43.126300000000001</v>
      </c>
      <c r="R36" s="15">
        <v>39.265599999999999</v>
      </c>
      <c r="S36" s="15">
        <v>-5.4000000000000001E-4</v>
      </c>
      <c r="T36" s="15">
        <v>0.28679500000000002</v>
      </c>
      <c r="U36" s="15">
        <v>0.27040399999999998</v>
      </c>
      <c r="V36" s="15">
        <v>2.4681000000000002E-2</v>
      </c>
      <c r="W36" s="15">
        <v>1.1551000000000001E-2</v>
      </c>
      <c r="X36" s="15">
        <v>99.585999999999999</v>
      </c>
    </row>
    <row r="37" spans="1:24" x14ac:dyDescent="0.2">
      <c r="B37" s="2" t="s">
        <v>20</v>
      </c>
      <c r="C37" s="15">
        <v>13.468299999999999</v>
      </c>
      <c r="D37" s="15">
        <v>45.964700000000001</v>
      </c>
      <c r="E37" s="15">
        <v>40.2119</v>
      </c>
      <c r="F37" s="15">
        <v>-2.3999999999999998E-3</v>
      </c>
      <c r="G37" s="15">
        <v>0.45788499999999999</v>
      </c>
      <c r="H37" s="15">
        <v>0.22437299999999999</v>
      </c>
      <c r="I37" s="15">
        <v>-4.2199999999999998E-3</v>
      </c>
      <c r="J37" s="15">
        <v>4.1715000000000002E-2</v>
      </c>
      <c r="K37" s="15">
        <v>100.36199999999999</v>
      </c>
      <c r="M37" s="16"/>
      <c r="O37" s="8" t="s">
        <v>19</v>
      </c>
      <c r="P37" s="15">
        <v>16.549800000000001</v>
      </c>
      <c r="Q37" s="15">
        <v>42.984499999999997</v>
      </c>
      <c r="R37" s="15">
        <v>39.1768</v>
      </c>
      <c r="S37" s="15">
        <v>-6.0999999999999997E-4</v>
      </c>
      <c r="T37" s="15">
        <v>0.30560599999999999</v>
      </c>
      <c r="U37" s="15">
        <v>0.26882600000000001</v>
      </c>
      <c r="V37" s="15">
        <v>1.0932000000000001E-2</v>
      </c>
      <c r="W37" s="15">
        <v>1.6743999999999998E-2</v>
      </c>
      <c r="X37" s="15">
        <v>99.3125</v>
      </c>
    </row>
    <row r="38" spans="1:24" x14ac:dyDescent="0.2">
      <c r="B38" s="2" t="s">
        <v>20</v>
      </c>
      <c r="C38" s="15">
        <v>12.6638</v>
      </c>
      <c r="D38" s="15">
        <v>46.630600000000001</v>
      </c>
      <c r="E38" s="15">
        <v>40.289900000000003</v>
      </c>
      <c r="F38" s="15">
        <v>-7.0499999999999998E-3</v>
      </c>
      <c r="G38" s="15">
        <v>0.48431600000000002</v>
      </c>
      <c r="H38" s="15">
        <v>0.205483</v>
      </c>
      <c r="I38" s="15">
        <v>-1.34E-3</v>
      </c>
      <c r="J38" s="15">
        <v>3.6228999999999997E-2</v>
      </c>
      <c r="K38" s="15">
        <v>100.30200000000001</v>
      </c>
      <c r="M38" s="16"/>
      <c r="O38" s="8" t="s">
        <v>19</v>
      </c>
      <c r="P38" s="15">
        <v>16.548300000000001</v>
      </c>
      <c r="Q38" s="15">
        <v>42.914700000000003</v>
      </c>
      <c r="R38" s="15">
        <v>39.191699999999997</v>
      </c>
      <c r="S38" s="15">
        <v>-1.23E-3</v>
      </c>
      <c r="T38" s="15">
        <v>0.29292600000000002</v>
      </c>
      <c r="U38" s="15">
        <v>0.271009</v>
      </c>
      <c r="V38" s="15">
        <v>3.236E-2</v>
      </c>
      <c r="W38" s="15">
        <v>2.4684999999999999E-2</v>
      </c>
      <c r="X38" s="15">
        <v>99.2744</v>
      </c>
    </row>
    <row r="39" spans="1:24" x14ac:dyDescent="0.2">
      <c r="B39" s="2" t="s">
        <v>20</v>
      </c>
      <c r="C39" s="15">
        <v>11.9458</v>
      </c>
      <c r="D39" s="15">
        <v>47.355899999999998</v>
      </c>
      <c r="E39" s="15">
        <v>40.444400000000002</v>
      </c>
      <c r="F39" s="15">
        <v>1.549E-3</v>
      </c>
      <c r="G39" s="15">
        <v>0.49951200000000001</v>
      </c>
      <c r="H39" s="15">
        <v>0.20102300000000001</v>
      </c>
      <c r="I39" s="15">
        <v>1.4252000000000001E-2</v>
      </c>
      <c r="J39" s="15">
        <v>4.3908000000000003E-2</v>
      </c>
      <c r="K39" s="15">
        <v>100.506</v>
      </c>
      <c r="M39" s="16"/>
      <c r="O39" s="8" t="s">
        <v>19</v>
      </c>
      <c r="P39" s="15">
        <v>16.53</v>
      </c>
      <c r="Q39" s="15">
        <v>43.0321</v>
      </c>
      <c r="R39" s="15">
        <v>39.212299999999999</v>
      </c>
      <c r="S39" s="15">
        <v>-2.0699999999999998E-3</v>
      </c>
      <c r="T39" s="15">
        <v>0.30434299999999997</v>
      </c>
      <c r="U39" s="15">
        <v>0.27253300000000003</v>
      </c>
      <c r="V39" s="15">
        <v>-1.196E-2</v>
      </c>
      <c r="W39" s="15">
        <v>2.2700999999999999E-2</v>
      </c>
      <c r="X39" s="15">
        <v>99.359899999999996</v>
      </c>
    </row>
    <row r="40" spans="1:24" x14ac:dyDescent="0.2">
      <c r="B40" s="2" t="s">
        <v>20</v>
      </c>
      <c r="C40" s="15">
        <v>11.334300000000001</v>
      </c>
      <c r="D40" s="15">
        <v>47.727499999999999</v>
      </c>
      <c r="E40" s="15">
        <v>40.581400000000002</v>
      </c>
      <c r="F40" s="15">
        <v>-1.255E-2</v>
      </c>
      <c r="G40" s="15">
        <v>0.48688300000000001</v>
      </c>
      <c r="H40" s="15">
        <v>0.206124</v>
      </c>
      <c r="I40" s="15">
        <v>-7.3099999999999997E-3</v>
      </c>
      <c r="J40" s="15">
        <v>4.8980000000000003E-2</v>
      </c>
      <c r="K40" s="15">
        <v>100.36499999999999</v>
      </c>
      <c r="M40" s="16"/>
      <c r="N40" s="9" t="s">
        <v>18</v>
      </c>
      <c r="O40" s="8" t="s">
        <v>19</v>
      </c>
      <c r="P40" s="15">
        <v>16.535499999999999</v>
      </c>
      <c r="Q40" s="15">
        <v>43.133000000000003</v>
      </c>
      <c r="R40" s="15">
        <v>39.233800000000002</v>
      </c>
      <c r="S40" s="15">
        <v>8.4500000000000005E-4</v>
      </c>
      <c r="T40" s="15">
        <v>0.29033199999999998</v>
      </c>
      <c r="U40" s="15">
        <v>0.271814</v>
      </c>
      <c r="V40" s="15">
        <v>-2.9199999999999999E-3</v>
      </c>
      <c r="W40" s="15">
        <v>1.6088000000000002E-2</v>
      </c>
      <c r="X40" s="15">
        <v>99.478399999999993</v>
      </c>
    </row>
    <row r="41" spans="1:24" x14ac:dyDescent="0.2">
      <c r="B41" s="2" t="s">
        <v>20</v>
      </c>
      <c r="C41" s="15">
        <v>10.7599</v>
      </c>
      <c r="D41" s="15">
        <v>48.190800000000003</v>
      </c>
      <c r="E41" s="15">
        <v>40.6785</v>
      </c>
      <c r="F41" s="15">
        <v>-3.8999999999999999E-4</v>
      </c>
      <c r="G41" s="15">
        <v>0.50506099999999998</v>
      </c>
      <c r="H41" s="15">
        <v>0.20713100000000001</v>
      </c>
      <c r="I41" s="15">
        <v>1.7472999999999999E-2</v>
      </c>
      <c r="J41" s="15">
        <v>4.4437999999999998E-2</v>
      </c>
      <c r="K41" s="15">
        <v>100.40300000000001</v>
      </c>
      <c r="M41" s="16"/>
    </row>
    <row r="42" spans="1:24" x14ac:dyDescent="0.2">
      <c r="B42" s="2" t="s">
        <v>20</v>
      </c>
      <c r="C42" s="15">
        <v>10.398999999999999</v>
      </c>
      <c r="D42" s="15">
        <v>48.586199999999998</v>
      </c>
      <c r="E42" s="15">
        <v>40.664200000000001</v>
      </c>
      <c r="F42" s="15">
        <v>-2.8700000000000002E-3</v>
      </c>
      <c r="G42" s="15">
        <v>0.50636400000000004</v>
      </c>
      <c r="H42" s="15">
        <v>0.20777200000000001</v>
      </c>
      <c r="I42" s="15">
        <v>-6.3299999999999997E-3</v>
      </c>
      <c r="J42" s="15">
        <v>4.0511999999999999E-2</v>
      </c>
      <c r="K42" s="15">
        <v>100.395</v>
      </c>
      <c r="M42" s="16"/>
      <c r="O42" s="17" t="s">
        <v>3</v>
      </c>
      <c r="P42" s="17" t="s">
        <v>4</v>
      </c>
      <c r="Q42" s="17" t="s">
        <v>6</v>
      </c>
      <c r="R42" s="17" t="s">
        <v>5</v>
      </c>
      <c r="S42" s="17" t="s">
        <v>7</v>
      </c>
      <c r="T42" s="17" t="s">
        <v>9</v>
      </c>
      <c r="U42" s="17" t="s">
        <v>11</v>
      </c>
      <c r="V42" s="17" t="s">
        <v>8</v>
      </c>
      <c r="W42" s="17" t="s">
        <v>10</v>
      </c>
      <c r="X42" s="17" t="s">
        <v>12</v>
      </c>
    </row>
    <row r="43" spans="1:24" x14ac:dyDescent="0.2">
      <c r="B43" s="2" t="s">
        <v>20</v>
      </c>
      <c r="C43" s="15">
        <v>10.149100000000001</v>
      </c>
      <c r="D43" s="15">
        <v>48.787700000000001</v>
      </c>
      <c r="E43" s="15">
        <v>40.757100000000001</v>
      </c>
      <c r="F43" s="15">
        <v>-2.1700000000000001E-3</v>
      </c>
      <c r="G43" s="15">
        <v>0.50483900000000004</v>
      </c>
      <c r="H43" s="15">
        <v>0.20855499999999999</v>
      </c>
      <c r="I43" s="15">
        <v>-3.46E-3</v>
      </c>
      <c r="J43" s="15">
        <v>4.1856999999999998E-2</v>
      </c>
      <c r="K43" s="15">
        <v>100.444</v>
      </c>
      <c r="M43" s="16"/>
      <c r="N43" s="9" t="s">
        <v>15</v>
      </c>
      <c r="O43" s="8" t="s">
        <v>22</v>
      </c>
      <c r="P43" s="15">
        <v>22.233599999999999</v>
      </c>
      <c r="Q43" s="15">
        <v>39.200600000000001</v>
      </c>
      <c r="R43" s="15">
        <v>39.205800000000004</v>
      </c>
      <c r="S43" s="15">
        <v>0.25248700000000002</v>
      </c>
      <c r="T43" s="15">
        <v>0.27782099999999998</v>
      </c>
      <c r="U43" s="15">
        <v>0.282773</v>
      </c>
      <c r="V43" s="15">
        <v>3.5431999999999998E-2</v>
      </c>
      <c r="W43" s="15">
        <v>6.8960000000000002E-3</v>
      </c>
      <c r="X43" s="15">
        <v>101.499</v>
      </c>
    </row>
    <row r="44" spans="1:24" x14ac:dyDescent="0.2">
      <c r="B44" s="2" t="s">
        <v>20</v>
      </c>
      <c r="C44" s="15">
        <v>9.9723799999999994</v>
      </c>
      <c r="D44" s="15">
        <v>48.762500000000003</v>
      </c>
      <c r="E44" s="15">
        <v>40.819400000000002</v>
      </c>
      <c r="F44" s="15">
        <v>-1.443E-2</v>
      </c>
      <c r="G44" s="15">
        <v>0.506328</v>
      </c>
      <c r="H44" s="15">
        <v>0.20768400000000001</v>
      </c>
      <c r="I44" s="15">
        <v>-1.5440000000000001E-2</v>
      </c>
      <c r="J44" s="15">
        <v>4.7070000000000001E-2</v>
      </c>
      <c r="K44" s="15">
        <v>100.286</v>
      </c>
      <c r="M44" s="16"/>
      <c r="O44" s="8" t="s">
        <v>22</v>
      </c>
      <c r="P44" s="15">
        <v>19.785900000000002</v>
      </c>
      <c r="Q44" s="15">
        <v>39.711399999999998</v>
      </c>
      <c r="R44" s="15">
        <v>41.2211</v>
      </c>
      <c r="S44" s="15">
        <v>0.24454600000000001</v>
      </c>
      <c r="T44" s="15">
        <v>0.26031500000000002</v>
      </c>
      <c r="U44" s="15">
        <v>0.27605299999999999</v>
      </c>
      <c r="V44" s="15">
        <v>3.4756000000000002E-2</v>
      </c>
      <c r="W44" s="15">
        <v>1.7718000000000001E-2</v>
      </c>
      <c r="X44" s="15">
        <v>101.55</v>
      </c>
    </row>
    <row r="45" spans="1:24" x14ac:dyDescent="0.2">
      <c r="B45" s="2" t="s">
        <v>20</v>
      </c>
      <c r="C45" s="15">
        <v>9.8641699999999997</v>
      </c>
      <c r="D45" s="15">
        <v>48.939500000000002</v>
      </c>
      <c r="E45" s="15">
        <v>40.744799999999998</v>
      </c>
      <c r="F45" s="15">
        <v>-3.3400000000000001E-3</v>
      </c>
      <c r="G45" s="15">
        <v>0.49837199999999998</v>
      </c>
      <c r="H45" s="15">
        <v>0.21240999999999999</v>
      </c>
      <c r="I45" s="15">
        <v>-3.6700000000000001E-3</v>
      </c>
      <c r="J45" s="15">
        <v>4.1116E-2</v>
      </c>
      <c r="K45" s="15">
        <v>100.29300000000001</v>
      </c>
      <c r="M45" s="16"/>
      <c r="O45" s="8" t="s">
        <v>22</v>
      </c>
      <c r="P45" s="15">
        <v>18.540500000000002</v>
      </c>
      <c r="Q45" s="15">
        <v>40.034799999999997</v>
      </c>
      <c r="R45" s="15">
        <v>42.414700000000003</v>
      </c>
      <c r="S45" s="15">
        <v>0.233598</v>
      </c>
      <c r="T45" s="15">
        <v>0.29528300000000002</v>
      </c>
      <c r="U45" s="15">
        <v>0.283719</v>
      </c>
      <c r="V45" s="15">
        <v>4.7447000000000003E-2</v>
      </c>
      <c r="W45" s="15">
        <v>1.5205E-2</v>
      </c>
      <c r="X45" s="15">
        <v>101.86499999999999</v>
      </c>
    </row>
    <row r="46" spans="1:24" x14ac:dyDescent="0.2">
      <c r="B46" s="2" t="s">
        <v>20</v>
      </c>
      <c r="C46" s="15">
        <v>9.78993</v>
      </c>
      <c r="D46" s="15">
        <v>48.926499999999997</v>
      </c>
      <c r="E46" s="15">
        <v>40.782899999999998</v>
      </c>
      <c r="F46" s="15">
        <v>2.6389999999999999E-3</v>
      </c>
      <c r="G46" s="15">
        <v>0.50352699999999995</v>
      </c>
      <c r="H46" s="15">
        <v>0.211758</v>
      </c>
      <c r="I46" s="15">
        <v>-8.6970000000000006E-2</v>
      </c>
      <c r="J46" s="15">
        <v>6.0766000000000001E-2</v>
      </c>
      <c r="K46" s="15">
        <v>100.191</v>
      </c>
      <c r="M46" s="16"/>
      <c r="O46" s="8" t="s">
        <v>22</v>
      </c>
      <c r="P46" s="15">
        <v>17.549199999999999</v>
      </c>
      <c r="Q46" s="15">
        <v>39.902700000000003</v>
      </c>
      <c r="R46" s="15">
        <v>42.916200000000003</v>
      </c>
      <c r="S46" s="15">
        <v>0.23321800000000001</v>
      </c>
      <c r="T46" s="15">
        <v>0.28621000000000002</v>
      </c>
      <c r="U46" s="15">
        <v>0.27981899999999998</v>
      </c>
      <c r="V46" s="15">
        <v>5.3981000000000001E-2</v>
      </c>
      <c r="W46" s="15">
        <v>2.9796E-2</v>
      </c>
      <c r="X46" s="15">
        <v>101.245</v>
      </c>
    </row>
    <row r="47" spans="1:24" x14ac:dyDescent="0.2">
      <c r="B47" s="2" t="s">
        <v>20</v>
      </c>
      <c r="C47" s="15">
        <v>9.7468299999999992</v>
      </c>
      <c r="D47" s="15">
        <v>49.028599999999997</v>
      </c>
      <c r="E47" s="15">
        <v>40.782299999999999</v>
      </c>
      <c r="F47" s="15">
        <v>-1.01E-3</v>
      </c>
      <c r="G47" s="15">
        <v>0.48705500000000002</v>
      </c>
      <c r="H47" s="15">
        <v>0.210255</v>
      </c>
      <c r="I47" s="15">
        <v>-7.664E-2</v>
      </c>
      <c r="J47" s="15">
        <v>5.2274000000000001E-2</v>
      </c>
      <c r="K47" s="15">
        <v>100.23</v>
      </c>
      <c r="M47" s="16"/>
      <c r="O47" s="8" t="s">
        <v>22</v>
      </c>
      <c r="P47" s="15">
        <v>17.046199999999999</v>
      </c>
      <c r="Q47" s="15">
        <v>39.843699999999998</v>
      </c>
      <c r="R47" s="15">
        <v>43.414200000000001</v>
      </c>
      <c r="S47" s="15">
        <v>0.228995</v>
      </c>
      <c r="T47" s="15">
        <v>0.29126400000000002</v>
      </c>
      <c r="U47" s="15">
        <v>0.277308</v>
      </c>
      <c r="V47" s="15">
        <v>4.2511E-2</v>
      </c>
      <c r="W47" s="15">
        <v>5.8120000000000003E-3</v>
      </c>
      <c r="X47" s="15">
        <v>101.14700000000001</v>
      </c>
    </row>
    <row r="48" spans="1:24" x14ac:dyDescent="0.2">
      <c r="B48" s="2" t="s">
        <v>20</v>
      </c>
      <c r="C48" s="15">
        <v>9.7041400000000007</v>
      </c>
      <c r="D48" s="15">
        <v>48.903500000000001</v>
      </c>
      <c r="E48" s="15">
        <v>40.757399999999997</v>
      </c>
      <c r="F48" s="15">
        <v>5.4299999999999997E-4</v>
      </c>
      <c r="G48" s="15">
        <v>0.48993300000000001</v>
      </c>
      <c r="H48" s="15">
        <v>0.207755</v>
      </c>
      <c r="I48" s="15">
        <v>7.18E-4</v>
      </c>
      <c r="J48" s="15">
        <v>5.3842000000000001E-2</v>
      </c>
      <c r="K48" s="15">
        <v>100.11799999999999</v>
      </c>
      <c r="M48" s="16"/>
      <c r="O48" s="8" t="s">
        <v>22</v>
      </c>
      <c r="P48" s="15">
        <v>16.732600000000001</v>
      </c>
      <c r="Q48" s="15">
        <v>39.968699999999998</v>
      </c>
      <c r="R48" s="15">
        <v>43.6736</v>
      </c>
      <c r="S48" s="15">
        <v>0.219717</v>
      </c>
      <c r="T48" s="15">
        <v>0.28934799999999999</v>
      </c>
      <c r="U48" s="15">
        <v>0.27347300000000002</v>
      </c>
      <c r="V48" s="15">
        <v>4.2578999999999999E-2</v>
      </c>
      <c r="W48" s="15">
        <v>4.1970000000000002E-3</v>
      </c>
      <c r="X48" s="15">
        <v>101.212</v>
      </c>
    </row>
    <row r="49" spans="1:24" x14ac:dyDescent="0.2">
      <c r="B49" s="2" t="s">
        <v>20</v>
      </c>
      <c r="C49" s="15">
        <v>9.6529900000000008</v>
      </c>
      <c r="D49" s="15">
        <v>48.914400000000001</v>
      </c>
      <c r="E49" s="15">
        <v>40.771000000000001</v>
      </c>
      <c r="F49" s="15">
        <v>8.77E-3</v>
      </c>
      <c r="G49" s="15">
        <v>0.49319099999999999</v>
      </c>
      <c r="H49" s="15">
        <v>0.21269399999999999</v>
      </c>
      <c r="I49" s="15">
        <v>7.9900000000000001E-4</v>
      </c>
      <c r="J49" s="15">
        <v>5.1892000000000001E-2</v>
      </c>
      <c r="K49" s="15">
        <v>100.10599999999999</v>
      </c>
      <c r="M49" s="16"/>
      <c r="O49" s="8" t="s">
        <v>22</v>
      </c>
      <c r="P49" s="15">
        <v>16.4649</v>
      </c>
      <c r="Q49" s="15">
        <v>40.219499999999996</v>
      </c>
      <c r="R49" s="15">
        <v>43.973100000000002</v>
      </c>
      <c r="S49" s="15">
        <v>0.217001</v>
      </c>
      <c r="T49" s="15">
        <v>0.29156599999999999</v>
      </c>
      <c r="U49" s="15">
        <v>0.28228799999999998</v>
      </c>
      <c r="V49" s="15">
        <v>5.3998999999999998E-2</v>
      </c>
      <c r="W49" s="15">
        <v>5.3299999999999997E-3</v>
      </c>
      <c r="X49" s="15">
        <v>101.498</v>
      </c>
    </row>
    <row r="50" spans="1:24" x14ac:dyDescent="0.2">
      <c r="B50" s="2" t="s">
        <v>20</v>
      </c>
      <c r="C50" s="15">
        <v>9.7293400000000005</v>
      </c>
      <c r="D50" s="15">
        <v>49.031799999999997</v>
      </c>
      <c r="E50" s="15">
        <v>40.747199999999999</v>
      </c>
      <c r="F50" s="15">
        <v>-3.8800000000000002E-3</v>
      </c>
      <c r="G50" s="15">
        <v>0.50670000000000004</v>
      </c>
      <c r="H50" s="15">
        <v>0.20968200000000001</v>
      </c>
      <c r="I50" s="15">
        <v>2.2800000000000001E-4</v>
      </c>
      <c r="J50" s="15">
        <v>4.6613000000000002E-2</v>
      </c>
      <c r="K50" s="15">
        <v>100.268</v>
      </c>
      <c r="M50" s="16"/>
      <c r="O50" s="8" t="s">
        <v>22</v>
      </c>
      <c r="P50" s="15">
        <v>16.382400000000001</v>
      </c>
      <c r="Q50" s="15">
        <v>40.215299999999999</v>
      </c>
      <c r="R50" s="15">
        <v>43.942999999999998</v>
      </c>
      <c r="S50" s="15">
        <v>0.218391</v>
      </c>
      <c r="T50" s="15">
        <v>0.30369000000000002</v>
      </c>
      <c r="U50" s="15">
        <v>0.27307199999999998</v>
      </c>
      <c r="V50" s="15">
        <v>5.3183000000000001E-2</v>
      </c>
      <c r="W50" s="15">
        <v>1.0933E-2</v>
      </c>
      <c r="X50" s="15">
        <v>101.395</v>
      </c>
    </row>
    <row r="51" spans="1:24" x14ac:dyDescent="0.2">
      <c r="B51" s="2" t="s">
        <v>20</v>
      </c>
      <c r="C51" s="15">
        <v>9.70777</v>
      </c>
      <c r="D51" s="15">
        <v>49.055199999999999</v>
      </c>
      <c r="E51" s="15">
        <v>40.710799999999999</v>
      </c>
      <c r="F51" s="15">
        <v>-6.3600000000000002E-3</v>
      </c>
      <c r="G51" s="15">
        <v>0.50465099999999996</v>
      </c>
      <c r="H51" s="15">
        <v>0.210701</v>
      </c>
      <c r="I51" s="15">
        <v>-2.3E-3</v>
      </c>
      <c r="J51" s="15">
        <v>4.9314999999999998E-2</v>
      </c>
      <c r="K51" s="15">
        <v>100.23</v>
      </c>
      <c r="M51" s="16"/>
      <c r="O51" s="8" t="s">
        <v>22</v>
      </c>
      <c r="P51" s="15">
        <v>16.449300000000001</v>
      </c>
      <c r="Q51" s="15">
        <v>40.436199999999999</v>
      </c>
      <c r="R51" s="15">
        <v>44.031199999999998</v>
      </c>
      <c r="S51" s="15">
        <v>0.224468</v>
      </c>
      <c r="T51" s="15">
        <v>0.26645400000000002</v>
      </c>
      <c r="U51" s="15">
        <v>0.28236</v>
      </c>
      <c r="V51" s="15">
        <v>4.5429999999999998E-2</v>
      </c>
      <c r="W51" s="15">
        <v>4.9420000000000002E-3</v>
      </c>
      <c r="X51" s="15">
        <v>101.717</v>
      </c>
    </row>
    <row r="52" spans="1:24" x14ac:dyDescent="0.2">
      <c r="B52" s="2" t="s">
        <v>20</v>
      </c>
      <c r="C52" s="15">
        <v>9.6910799999999995</v>
      </c>
      <c r="D52" s="15">
        <v>48.9437</v>
      </c>
      <c r="E52" s="15">
        <v>40.816099999999999</v>
      </c>
      <c r="F52" s="15">
        <v>-5.3499999999999997E-3</v>
      </c>
      <c r="G52" s="15">
        <v>0.49660599999999999</v>
      </c>
      <c r="H52" s="15">
        <v>0.20987800000000001</v>
      </c>
      <c r="I52" s="15">
        <v>3.1180000000000001E-3</v>
      </c>
      <c r="J52" s="15">
        <v>4.2583000000000003E-2</v>
      </c>
      <c r="K52" s="15">
        <v>100.19799999999999</v>
      </c>
      <c r="M52" s="16"/>
      <c r="O52" s="8" t="s">
        <v>22</v>
      </c>
      <c r="P52" s="15">
        <v>16.358499999999999</v>
      </c>
      <c r="Q52" s="15">
        <v>40.5411</v>
      </c>
      <c r="R52" s="15">
        <v>44.323599999999999</v>
      </c>
      <c r="S52" s="15">
        <v>0.231742</v>
      </c>
      <c r="T52" s="15">
        <v>0.303259</v>
      </c>
      <c r="U52" s="15">
        <v>0.28306100000000001</v>
      </c>
      <c r="V52" s="15">
        <v>5.5992E-2</v>
      </c>
      <c r="W52" s="15">
        <v>1.333E-2</v>
      </c>
      <c r="X52" s="15">
        <v>102.09699999999999</v>
      </c>
    </row>
    <row r="53" spans="1:24" x14ac:dyDescent="0.2">
      <c r="B53" s="2" t="s">
        <v>20</v>
      </c>
      <c r="C53" s="15">
        <v>9.6781000000000006</v>
      </c>
      <c r="D53" s="15">
        <v>48.844000000000001</v>
      </c>
      <c r="E53" s="15">
        <v>40.8673</v>
      </c>
      <c r="F53" s="15">
        <v>-2.48E-3</v>
      </c>
      <c r="G53" s="15">
        <v>0.49882199999999999</v>
      </c>
      <c r="H53" s="15">
        <v>0.20647699999999999</v>
      </c>
      <c r="I53" s="15">
        <v>-6.9999999999999999E-4</v>
      </c>
      <c r="J53" s="15">
        <v>4.8575E-2</v>
      </c>
      <c r="K53" s="15">
        <v>100.14</v>
      </c>
      <c r="M53" s="16"/>
      <c r="O53" s="8" t="s">
        <v>22</v>
      </c>
      <c r="P53" s="15">
        <v>16.3538</v>
      </c>
      <c r="Q53" s="15">
        <v>39.949800000000003</v>
      </c>
      <c r="R53" s="15">
        <v>43.8309</v>
      </c>
      <c r="S53" s="15">
        <v>0.21926599999999999</v>
      </c>
      <c r="T53" s="15">
        <v>0.29569000000000001</v>
      </c>
      <c r="U53" s="15">
        <v>0.27577400000000002</v>
      </c>
      <c r="V53" s="15">
        <v>7.9075999999999994E-2</v>
      </c>
      <c r="W53" s="15">
        <v>3.7239000000000001E-2</v>
      </c>
      <c r="X53" s="15">
        <v>101.045</v>
      </c>
    </row>
    <row r="54" spans="1:24" x14ac:dyDescent="0.2">
      <c r="B54" s="2" t="s">
        <v>20</v>
      </c>
      <c r="C54" s="15">
        <v>9.7449100000000008</v>
      </c>
      <c r="D54" s="15">
        <v>48.744900000000001</v>
      </c>
      <c r="E54" s="15">
        <v>40.730499999999999</v>
      </c>
      <c r="F54" s="15">
        <v>-3.0999999999999999E-3</v>
      </c>
      <c r="G54" s="15">
        <v>0.48278100000000002</v>
      </c>
      <c r="H54" s="15">
        <v>0.20460900000000001</v>
      </c>
      <c r="I54" s="15">
        <v>3.6570000000000001E-3</v>
      </c>
      <c r="J54" s="15">
        <v>3.8989000000000003E-2</v>
      </c>
      <c r="K54" s="15">
        <v>99.947299999999998</v>
      </c>
      <c r="M54" s="16"/>
      <c r="N54" s="9" t="s">
        <v>18</v>
      </c>
      <c r="O54" s="8" t="s">
        <v>22</v>
      </c>
      <c r="P54" s="15">
        <v>16.4222</v>
      </c>
      <c r="Q54" s="15">
        <v>39.872500000000002</v>
      </c>
      <c r="R54" s="15">
        <v>43.987699999999997</v>
      </c>
      <c r="S54" s="15">
        <v>0.22036700000000001</v>
      </c>
      <c r="T54" s="15">
        <v>0.27060200000000001</v>
      </c>
      <c r="U54" s="15">
        <v>0.27416400000000002</v>
      </c>
      <c r="V54" s="15">
        <v>6.1614000000000002E-2</v>
      </c>
      <c r="W54" s="15">
        <v>1.3846000000000001E-2</v>
      </c>
      <c r="X54" s="15">
        <v>101.123</v>
      </c>
    </row>
    <row r="55" spans="1:24" x14ac:dyDescent="0.2">
      <c r="B55" s="2" t="s">
        <v>20</v>
      </c>
      <c r="C55" s="15">
        <v>9.7700999999999993</v>
      </c>
      <c r="D55" s="15">
        <v>48.876600000000003</v>
      </c>
      <c r="E55" s="15">
        <v>40.7577</v>
      </c>
      <c r="F55" s="15">
        <v>-5.4299999999999999E-3</v>
      </c>
      <c r="G55" s="15">
        <v>0.49577399999999999</v>
      </c>
      <c r="H55" s="15">
        <v>0.21021599999999999</v>
      </c>
      <c r="I55" s="15">
        <v>1.366E-3</v>
      </c>
      <c r="J55" s="15">
        <v>4.1284000000000001E-2</v>
      </c>
      <c r="K55" s="15">
        <v>100.148</v>
      </c>
      <c r="M55" s="16"/>
      <c r="O55" s="8" t="s">
        <v>23</v>
      </c>
      <c r="P55" s="15">
        <v>13.867100000000001</v>
      </c>
      <c r="Q55" s="15">
        <v>41.918599999999998</v>
      </c>
      <c r="R55" s="15">
        <v>26.625</v>
      </c>
      <c r="S55" s="15">
        <v>0.170097</v>
      </c>
      <c r="T55" s="15">
        <v>0.176455</v>
      </c>
      <c r="U55" s="15">
        <v>4.8842999999999996</v>
      </c>
      <c r="V55" s="15">
        <v>7.9089999999999994E-3</v>
      </c>
      <c r="W55" s="15">
        <v>10.360200000000001</v>
      </c>
      <c r="X55" s="15">
        <v>99.847200000000001</v>
      </c>
    </row>
    <row r="56" spans="1:24" x14ac:dyDescent="0.2">
      <c r="B56" s="2" t="s">
        <v>20</v>
      </c>
      <c r="C56" s="15">
        <v>9.7484800000000007</v>
      </c>
      <c r="D56" s="15">
        <v>48.860799999999998</v>
      </c>
      <c r="E56" s="15">
        <v>40.795999999999999</v>
      </c>
      <c r="F56" s="15">
        <v>-7.8300000000000002E-3</v>
      </c>
      <c r="G56" s="15">
        <v>0.49274299999999999</v>
      </c>
      <c r="H56" s="15">
        <v>0.20863899999999999</v>
      </c>
      <c r="I56" s="15">
        <v>-4.1099999999999999E-3</v>
      </c>
      <c r="J56" s="15">
        <v>3.9448999999999998E-2</v>
      </c>
      <c r="K56" s="15">
        <v>100.134</v>
      </c>
      <c r="M56" s="16"/>
      <c r="N56" s="9" t="s">
        <v>15</v>
      </c>
      <c r="O56" s="8" t="s">
        <v>23</v>
      </c>
      <c r="P56" s="15">
        <v>21.139800000000001</v>
      </c>
      <c r="Q56" s="15">
        <v>39.382399999999997</v>
      </c>
      <c r="R56" s="15">
        <v>39.716900000000003</v>
      </c>
      <c r="S56" s="15">
        <v>0.25000699999999998</v>
      </c>
      <c r="T56" s="15">
        <v>0.28411799999999998</v>
      </c>
      <c r="U56" s="15">
        <v>0.29766999999999999</v>
      </c>
      <c r="V56" s="15">
        <v>3.0332999999999999E-2</v>
      </c>
      <c r="W56" s="15">
        <v>3.0728999999999999E-2</v>
      </c>
      <c r="X56" s="15">
        <v>101.131</v>
      </c>
    </row>
    <row r="57" spans="1:24" x14ac:dyDescent="0.2">
      <c r="B57" s="2" t="s">
        <v>20</v>
      </c>
      <c r="C57" s="15">
        <v>-0.17080999999999999</v>
      </c>
      <c r="D57" s="15">
        <v>44.287100000000002</v>
      </c>
      <c r="E57" s="15">
        <v>40.049700000000001</v>
      </c>
      <c r="F57" s="15">
        <v>-6.6699999999999997E-3</v>
      </c>
      <c r="G57" s="15">
        <v>0.49349500000000002</v>
      </c>
      <c r="H57" s="15">
        <v>0.21368200000000001</v>
      </c>
      <c r="I57" s="15">
        <v>-6.7000000000000002E-3</v>
      </c>
      <c r="J57" s="15">
        <v>4.1849999999999998E-2</v>
      </c>
      <c r="K57" s="15">
        <v>84.901700000000005</v>
      </c>
      <c r="M57" s="16"/>
      <c r="O57" s="8" t="s">
        <v>23</v>
      </c>
      <c r="P57" s="15">
        <v>19.541899999999998</v>
      </c>
      <c r="Q57" s="15">
        <v>39.697499999999998</v>
      </c>
      <c r="R57" s="15">
        <v>40.762500000000003</v>
      </c>
      <c r="S57" s="15">
        <v>0.241563</v>
      </c>
      <c r="T57" s="15">
        <v>0.27315899999999999</v>
      </c>
      <c r="U57" s="15">
        <v>0.282194</v>
      </c>
      <c r="V57" s="15">
        <v>3.7240000000000002E-2</v>
      </c>
      <c r="W57" s="15">
        <v>-1.3999999999999999E-4</v>
      </c>
      <c r="X57" s="15">
        <v>100.836</v>
      </c>
    </row>
    <row r="58" spans="1:24" x14ac:dyDescent="0.2">
      <c r="A58" s="2" t="s">
        <v>18</v>
      </c>
      <c r="B58" s="2" t="s">
        <v>20</v>
      </c>
      <c r="C58" s="15">
        <v>9.7360199999999999</v>
      </c>
      <c r="D58" s="15">
        <v>48.939100000000003</v>
      </c>
      <c r="E58" s="15">
        <v>40.838099999999997</v>
      </c>
      <c r="F58" s="15">
        <v>-4.3400000000000001E-3</v>
      </c>
      <c r="G58" s="15">
        <v>0.488228</v>
      </c>
      <c r="H58" s="15">
        <v>0.20902499999999999</v>
      </c>
      <c r="I58" s="15">
        <v>-6.8900000000000003E-3</v>
      </c>
      <c r="J58" s="15">
        <v>4.4905E-2</v>
      </c>
      <c r="K58" s="15">
        <v>100.244</v>
      </c>
      <c r="M58" s="16"/>
      <c r="O58" s="8" t="s">
        <v>23</v>
      </c>
      <c r="P58" s="15">
        <v>18.072099999999999</v>
      </c>
      <c r="Q58" s="15">
        <v>39.754399999999997</v>
      </c>
      <c r="R58" s="15">
        <v>42.058999999999997</v>
      </c>
      <c r="S58" s="15">
        <v>0.221502</v>
      </c>
      <c r="T58" s="15">
        <v>0.27353499999999997</v>
      </c>
      <c r="U58" s="15">
        <v>0.28532200000000002</v>
      </c>
      <c r="V58" s="15">
        <v>5.2608000000000002E-2</v>
      </c>
      <c r="W58" s="15">
        <v>2.3987000000000001E-2</v>
      </c>
      <c r="X58" s="15">
        <v>100.753</v>
      </c>
    </row>
    <row r="59" spans="1:24" x14ac:dyDescent="0.2">
      <c r="A59" s="2" t="s">
        <v>15</v>
      </c>
      <c r="B59" s="2" t="s">
        <v>24</v>
      </c>
      <c r="C59" s="15">
        <v>16.472300000000001</v>
      </c>
      <c r="D59" s="15">
        <v>42.9679</v>
      </c>
      <c r="E59" s="15">
        <v>39.489600000000003</v>
      </c>
      <c r="F59" s="15">
        <v>-3.16E-3</v>
      </c>
      <c r="G59" s="15">
        <v>0.36449500000000001</v>
      </c>
      <c r="H59" s="15">
        <v>0.25414599999999998</v>
      </c>
      <c r="I59" s="15">
        <v>-4.8500000000000001E-3</v>
      </c>
      <c r="J59" s="15">
        <v>3.0071000000000001E-2</v>
      </c>
      <c r="K59" s="15">
        <v>99.570499999999996</v>
      </c>
      <c r="M59" s="16"/>
      <c r="O59" s="8" t="s">
        <v>23</v>
      </c>
      <c r="P59" s="15">
        <v>17.087800000000001</v>
      </c>
      <c r="Q59" s="15">
        <v>39.751600000000003</v>
      </c>
      <c r="R59" s="15">
        <v>43.073399999999999</v>
      </c>
      <c r="S59" s="15">
        <v>0.232261</v>
      </c>
      <c r="T59" s="15">
        <v>0.29212100000000002</v>
      </c>
      <c r="U59" s="15">
        <v>0.28003499999999998</v>
      </c>
      <c r="V59" s="15">
        <v>3.4084999999999997E-2</v>
      </c>
      <c r="W59" s="15">
        <v>1.5918000000000002E-2</v>
      </c>
      <c r="X59" s="15">
        <v>100.754</v>
      </c>
    </row>
    <row r="60" spans="1:24" x14ac:dyDescent="0.2">
      <c r="B60" s="2" t="s">
        <v>24</v>
      </c>
      <c r="C60" s="15">
        <v>14.421799999999999</v>
      </c>
      <c r="D60" s="15">
        <v>44.8504</v>
      </c>
      <c r="E60" s="15">
        <v>39.911499999999997</v>
      </c>
      <c r="F60" s="15">
        <v>-7.3400000000000002E-3</v>
      </c>
      <c r="G60" s="15">
        <v>0.40635199999999999</v>
      </c>
      <c r="H60" s="15">
        <v>0.242481</v>
      </c>
      <c r="I60" s="15">
        <v>-3.5599999999999998E-3</v>
      </c>
      <c r="J60" s="15">
        <v>2.8482E-2</v>
      </c>
      <c r="K60" s="15">
        <v>99.850099999999998</v>
      </c>
      <c r="M60" s="16"/>
      <c r="O60" s="8" t="s">
        <v>23</v>
      </c>
      <c r="P60" s="15">
        <v>16.558299999999999</v>
      </c>
      <c r="Q60" s="15">
        <v>39.855800000000002</v>
      </c>
      <c r="R60" s="15">
        <v>43.545200000000001</v>
      </c>
      <c r="S60" s="15">
        <v>0.23117799999999999</v>
      </c>
      <c r="T60" s="15">
        <v>0.28913</v>
      </c>
      <c r="U60" s="15">
        <v>0.28854200000000002</v>
      </c>
      <c r="V60" s="15">
        <v>4.6626000000000001E-2</v>
      </c>
      <c r="W60" s="15">
        <v>7.626E-3</v>
      </c>
      <c r="X60" s="15">
        <v>100.813</v>
      </c>
    </row>
    <row r="61" spans="1:24" x14ac:dyDescent="0.2">
      <c r="B61" s="2" t="s">
        <v>24</v>
      </c>
      <c r="C61" s="15">
        <v>13.4757</v>
      </c>
      <c r="D61" s="15">
        <v>45.602699999999999</v>
      </c>
      <c r="E61" s="15">
        <v>40.010199999999998</v>
      </c>
      <c r="F61" s="15">
        <v>-5.2599999999999999E-3</v>
      </c>
      <c r="G61" s="15">
        <v>0.43973600000000002</v>
      </c>
      <c r="H61" s="15">
        <v>0.230881</v>
      </c>
      <c r="I61" s="15">
        <v>4.0670000000000003E-3</v>
      </c>
      <c r="J61" s="15">
        <v>4.4920000000000002E-2</v>
      </c>
      <c r="K61" s="15">
        <v>99.802999999999997</v>
      </c>
      <c r="M61" s="16"/>
      <c r="O61" s="8" t="s">
        <v>23</v>
      </c>
      <c r="P61" s="15">
        <v>16.440000000000001</v>
      </c>
      <c r="Q61" s="15">
        <v>40.036799999999999</v>
      </c>
      <c r="R61" s="15">
        <v>43.668900000000001</v>
      </c>
      <c r="S61" s="15">
        <v>0.23112199999999999</v>
      </c>
      <c r="T61" s="15">
        <v>0.28620000000000001</v>
      </c>
      <c r="U61" s="15">
        <v>0.28328999999999999</v>
      </c>
      <c r="V61" s="15">
        <v>4.2506000000000002E-2</v>
      </c>
      <c r="W61" s="15">
        <v>5.679E-3</v>
      </c>
      <c r="X61" s="15">
        <v>100.98399999999999</v>
      </c>
    </row>
    <row r="62" spans="1:24" x14ac:dyDescent="0.2">
      <c r="B62" s="2" t="s">
        <v>24</v>
      </c>
      <c r="C62" s="15">
        <v>12.856199999999999</v>
      </c>
      <c r="D62" s="15">
        <v>46.314300000000003</v>
      </c>
      <c r="E62" s="15">
        <v>40.193399999999997</v>
      </c>
      <c r="F62" s="15">
        <v>-5.2599999999999999E-3</v>
      </c>
      <c r="G62" s="15">
        <v>0.457287</v>
      </c>
      <c r="H62" s="15">
        <v>0.21543200000000001</v>
      </c>
      <c r="I62" s="15">
        <v>-5.9100000000000003E-3</v>
      </c>
      <c r="J62" s="15">
        <v>3.6197E-2</v>
      </c>
      <c r="K62" s="15">
        <v>100.062</v>
      </c>
      <c r="M62" s="16"/>
      <c r="O62" s="8" t="s">
        <v>23</v>
      </c>
      <c r="P62" s="15">
        <v>16.4193</v>
      </c>
      <c r="Q62" s="15">
        <v>39.973999999999997</v>
      </c>
      <c r="R62" s="15">
        <v>43.540799999999997</v>
      </c>
      <c r="S62" s="15">
        <v>0.228075</v>
      </c>
      <c r="T62" s="15">
        <v>0.28733700000000001</v>
      </c>
      <c r="U62" s="15">
        <v>0.27583400000000002</v>
      </c>
      <c r="V62" s="15">
        <v>4.3055999999999997E-2</v>
      </c>
      <c r="W62" s="15">
        <v>8.9689999999999995E-3</v>
      </c>
      <c r="X62" s="15">
        <v>100.76</v>
      </c>
    </row>
    <row r="63" spans="1:24" x14ac:dyDescent="0.2">
      <c r="B63" s="2" t="s">
        <v>24</v>
      </c>
      <c r="C63" s="15">
        <v>12.043699999999999</v>
      </c>
      <c r="D63" s="15">
        <v>46.7164</v>
      </c>
      <c r="E63" s="15">
        <v>40.407699999999998</v>
      </c>
      <c r="F63" s="15">
        <v>-6.6600000000000001E-3</v>
      </c>
      <c r="G63" s="15">
        <v>0.47489100000000001</v>
      </c>
      <c r="H63" s="15">
        <v>0.21854399999999999</v>
      </c>
      <c r="I63" s="15">
        <v>2.9290000000000002E-3</v>
      </c>
      <c r="J63" s="15">
        <v>3.9787000000000003E-2</v>
      </c>
      <c r="K63" s="15">
        <v>99.897199999999998</v>
      </c>
      <c r="M63" s="16"/>
      <c r="O63" s="8" t="s">
        <v>23</v>
      </c>
      <c r="P63" s="15">
        <v>16.334499999999998</v>
      </c>
      <c r="Q63" s="15">
        <v>40.039499999999997</v>
      </c>
      <c r="R63" s="15">
        <v>43.751800000000003</v>
      </c>
      <c r="S63" s="15">
        <v>0.214396</v>
      </c>
      <c r="T63" s="15">
        <v>0.28728999999999999</v>
      </c>
      <c r="U63" s="15">
        <v>0.27660499999999999</v>
      </c>
      <c r="V63" s="15">
        <v>4.0589E-2</v>
      </c>
      <c r="W63" s="15">
        <v>1.4690999999999999E-2</v>
      </c>
      <c r="X63" s="15">
        <v>100.95699999999999</v>
      </c>
    </row>
    <row r="64" spans="1:24" x14ac:dyDescent="0.2">
      <c r="B64" s="2" t="s">
        <v>24</v>
      </c>
      <c r="C64" s="15">
        <v>11.3835</v>
      </c>
      <c r="D64" s="15">
        <v>47.231400000000001</v>
      </c>
      <c r="E64" s="15">
        <v>40.430999999999997</v>
      </c>
      <c r="F64" s="15">
        <v>-4.6499999999999996E-3</v>
      </c>
      <c r="G64" s="15">
        <v>0.48924800000000002</v>
      </c>
      <c r="H64" s="15">
        <v>0.20954200000000001</v>
      </c>
      <c r="I64" s="15">
        <v>-7.2700000000000004E-3</v>
      </c>
      <c r="J64" s="15">
        <v>3.0719E-2</v>
      </c>
      <c r="K64" s="15">
        <v>99.763499999999993</v>
      </c>
      <c r="M64" s="16"/>
      <c r="O64" s="8" t="s">
        <v>23</v>
      </c>
      <c r="P64" s="15">
        <v>16.3079</v>
      </c>
      <c r="Q64" s="15">
        <v>39.9452</v>
      </c>
      <c r="R64" s="15">
        <v>43.524900000000002</v>
      </c>
      <c r="S64" s="15">
        <v>0.212371</v>
      </c>
      <c r="T64" s="15">
        <v>0.28248000000000001</v>
      </c>
      <c r="U64" s="15">
        <v>0.27480599999999999</v>
      </c>
      <c r="V64" s="15">
        <v>5.1527000000000003E-2</v>
      </c>
      <c r="W64" s="15">
        <v>1.6833999999999998E-2</v>
      </c>
      <c r="X64" s="15">
        <v>100.613</v>
      </c>
    </row>
    <row r="65" spans="2:24" x14ac:dyDescent="0.2">
      <c r="B65" s="2" t="s">
        <v>24</v>
      </c>
      <c r="C65" s="15">
        <v>10.7799</v>
      </c>
      <c r="D65" s="15">
        <v>47.93</v>
      </c>
      <c r="E65" s="15">
        <v>40.447099999999999</v>
      </c>
      <c r="F65" s="15">
        <v>-3.2599999999999999E-3</v>
      </c>
      <c r="G65" s="15">
        <v>0.47742400000000002</v>
      </c>
      <c r="H65" s="15">
        <v>0.20585999999999999</v>
      </c>
      <c r="I65" s="15">
        <v>2.8570000000000002E-3</v>
      </c>
      <c r="J65" s="15">
        <v>4.6397000000000001E-2</v>
      </c>
      <c r="K65" s="15">
        <v>99.886200000000002</v>
      </c>
      <c r="M65" s="16"/>
      <c r="O65" s="8" t="s">
        <v>23</v>
      </c>
      <c r="P65" s="15">
        <v>16.3127</v>
      </c>
      <c r="Q65" s="15">
        <v>39.998699999999999</v>
      </c>
      <c r="R65" s="15">
        <v>43.558799999999998</v>
      </c>
      <c r="S65" s="15">
        <v>0.22972799999999999</v>
      </c>
      <c r="T65" s="15">
        <v>0.30302000000000001</v>
      </c>
      <c r="U65" s="15">
        <v>0.26724799999999999</v>
      </c>
      <c r="V65" s="15">
        <v>4.2384999999999999E-2</v>
      </c>
      <c r="W65" s="15">
        <v>1.1233999999999999E-2</v>
      </c>
      <c r="X65" s="15">
        <v>100.714</v>
      </c>
    </row>
    <row r="66" spans="2:24" x14ac:dyDescent="0.2">
      <c r="B66" s="2" t="s">
        <v>24</v>
      </c>
      <c r="C66" s="15">
        <v>10.4216</v>
      </c>
      <c r="D66" s="15">
        <v>48.239199999999997</v>
      </c>
      <c r="E66" s="15">
        <v>40.526600000000002</v>
      </c>
      <c r="F66" s="15">
        <v>-4.4999999999999997E-3</v>
      </c>
      <c r="G66" s="15">
        <v>0.49986799999999998</v>
      </c>
      <c r="H66" s="15">
        <v>0.21119099999999999</v>
      </c>
      <c r="I66" s="15">
        <v>3.68E-4</v>
      </c>
      <c r="J66" s="15">
        <v>4.8788999999999999E-2</v>
      </c>
      <c r="K66" s="15">
        <v>99.943100000000001</v>
      </c>
      <c r="M66" s="16"/>
      <c r="O66" s="8" t="s">
        <v>23</v>
      </c>
      <c r="P66" s="15">
        <v>16.442799999999998</v>
      </c>
      <c r="Q66" s="15">
        <v>39.933199999999999</v>
      </c>
      <c r="R66" s="15">
        <v>43.457299999999996</v>
      </c>
      <c r="S66" s="15">
        <v>0.22616900000000001</v>
      </c>
      <c r="T66" s="15">
        <v>0.28623100000000001</v>
      </c>
      <c r="U66" s="15">
        <v>0.27604899999999999</v>
      </c>
      <c r="V66" s="15">
        <v>5.8002999999999999E-2</v>
      </c>
      <c r="W66" s="15">
        <v>1.9640999999999999E-2</v>
      </c>
      <c r="X66" s="15">
        <v>100.694</v>
      </c>
    </row>
    <row r="67" spans="2:24" x14ac:dyDescent="0.2">
      <c r="B67" s="2" t="s">
        <v>24</v>
      </c>
      <c r="C67" s="15">
        <v>10.0776</v>
      </c>
      <c r="D67" s="15">
        <v>48.552900000000001</v>
      </c>
      <c r="E67" s="15">
        <v>40.733899999999998</v>
      </c>
      <c r="F67" s="15">
        <v>-5.1999999999999998E-3</v>
      </c>
      <c r="G67" s="15">
        <v>0.49469000000000002</v>
      </c>
      <c r="H67" s="15">
        <v>0.210233</v>
      </c>
      <c r="I67" s="15">
        <v>-2.1099999999999999E-3</v>
      </c>
      <c r="J67" s="15">
        <v>4.2453999999999999E-2</v>
      </c>
      <c r="K67" s="15">
        <v>100.104</v>
      </c>
      <c r="M67" s="16"/>
      <c r="O67" s="8" t="s">
        <v>23</v>
      </c>
      <c r="P67" s="15">
        <v>16.2775</v>
      </c>
      <c r="Q67" s="15">
        <v>40.056699999999999</v>
      </c>
      <c r="R67" s="15">
        <v>43.710700000000003</v>
      </c>
      <c r="S67" s="15">
        <v>0.2165</v>
      </c>
      <c r="T67" s="15">
        <v>0.28869800000000001</v>
      </c>
      <c r="U67" s="15">
        <v>0.27431299999999997</v>
      </c>
      <c r="V67" s="15">
        <v>4.7390000000000002E-2</v>
      </c>
      <c r="W67" s="15">
        <v>-3.46E-3</v>
      </c>
      <c r="X67" s="15">
        <v>100.85</v>
      </c>
    </row>
    <row r="68" spans="2:24" x14ac:dyDescent="0.2">
      <c r="B68" s="2" t="s">
        <v>24</v>
      </c>
      <c r="C68" s="15">
        <v>9.9481599999999997</v>
      </c>
      <c r="D68" s="15">
        <v>48.668199999999999</v>
      </c>
      <c r="E68" s="15">
        <v>40.632300000000001</v>
      </c>
      <c r="F68" s="15">
        <v>-4.6600000000000001E-3</v>
      </c>
      <c r="G68" s="15">
        <v>0.49899199999999999</v>
      </c>
      <c r="H68" s="15">
        <v>0.20790600000000001</v>
      </c>
      <c r="I68" s="15">
        <v>-8.09E-3</v>
      </c>
      <c r="J68" s="15">
        <v>5.5115999999999998E-2</v>
      </c>
      <c r="K68" s="15">
        <v>99.997900000000001</v>
      </c>
      <c r="M68" s="16"/>
      <c r="O68" s="8" t="s">
        <v>23</v>
      </c>
      <c r="P68" s="15">
        <v>16.264399999999998</v>
      </c>
      <c r="Q68" s="15">
        <v>40.145200000000003</v>
      </c>
      <c r="R68" s="15">
        <v>43.710099999999997</v>
      </c>
      <c r="S68" s="15">
        <v>0.21933</v>
      </c>
      <c r="T68" s="15">
        <v>0.29159000000000002</v>
      </c>
      <c r="U68" s="15">
        <v>0.28077200000000002</v>
      </c>
      <c r="V68" s="15">
        <v>5.3635000000000002E-2</v>
      </c>
      <c r="W68" s="15">
        <v>1.5864E-2</v>
      </c>
      <c r="X68" s="15">
        <v>100.992</v>
      </c>
    </row>
    <row r="69" spans="2:24" x14ac:dyDescent="0.2">
      <c r="B69" s="2" t="s">
        <v>24</v>
      </c>
      <c r="C69" s="15">
        <v>9.8248099999999994</v>
      </c>
      <c r="D69" s="15">
        <v>48.731999999999999</v>
      </c>
      <c r="E69" s="15">
        <v>40.712000000000003</v>
      </c>
      <c r="F69" s="15">
        <v>-5.5900000000000004E-3</v>
      </c>
      <c r="G69" s="15">
        <v>0.50339800000000001</v>
      </c>
      <c r="H69" s="15">
        <v>0.204628</v>
      </c>
      <c r="I69" s="15">
        <v>-5.47E-3</v>
      </c>
      <c r="J69" s="15">
        <v>3.8836000000000002E-2</v>
      </c>
      <c r="K69" s="15">
        <v>100.005</v>
      </c>
      <c r="M69" s="16"/>
      <c r="N69" s="9" t="s">
        <v>18</v>
      </c>
      <c r="O69" s="8" t="s">
        <v>23</v>
      </c>
      <c r="P69" s="15">
        <v>16.3048</v>
      </c>
      <c r="Q69" s="15">
        <v>39.898899999999998</v>
      </c>
      <c r="R69" s="15">
        <v>43.569099999999999</v>
      </c>
      <c r="S69" s="15">
        <v>0.217138</v>
      </c>
      <c r="T69" s="15">
        <v>0.289852</v>
      </c>
      <c r="U69" s="15">
        <v>0.26979300000000001</v>
      </c>
      <c r="V69" s="15">
        <v>5.4024000000000003E-2</v>
      </c>
      <c r="W69" s="15">
        <v>2.7397000000000001E-2</v>
      </c>
      <c r="X69" s="15">
        <v>100.61</v>
      </c>
    </row>
    <row r="70" spans="2:24" x14ac:dyDescent="0.2">
      <c r="B70" s="2" t="s">
        <v>24</v>
      </c>
      <c r="C70" s="15">
        <v>9.8164899999999999</v>
      </c>
      <c r="D70" s="15">
        <v>48.773600000000002</v>
      </c>
      <c r="E70" s="15">
        <v>40.679099999999998</v>
      </c>
      <c r="F70" s="15">
        <v>-3.1099999999999999E-3</v>
      </c>
      <c r="G70" s="15">
        <v>0.51129599999999997</v>
      </c>
      <c r="H70" s="15">
        <v>0.20793700000000001</v>
      </c>
      <c r="I70" s="15">
        <v>4.6249999999999998E-3</v>
      </c>
      <c r="J70" s="15">
        <v>5.0854000000000003E-2</v>
      </c>
      <c r="K70" s="15">
        <v>100.041</v>
      </c>
      <c r="M70" s="16"/>
      <c r="N70" s="9" t="s">
        <v>15</v>
      </c>
      <c r="O70" s="8" t="s">
        <v>25</v>
      </c>
      <c r="P70" s="15">
        <v>21.9331</v>
      </c>
      <c r="Q70" s="15">
        <v>38.854300000000002</v>
      </c>
      <c r="R70" s="15">
        <v>38.815899999999999</v>
      </c>
      <c r="S70" s="15">
        <v>0.25251400000000002</v>
      </c>
      <c r="T70" s="15">
        <v>0.29167199999999999</v>
      </c>
      <c r="U70" s="15">
        <v>0.26580300000000001</v>
      </c>
      <c r="V70" s="15">
        <v>2.9663999999999999E-2</v>
      </c>
      <c r="W70" s="15">
        <v>1.0928999999999999E-2</v>
      </c>
      <c r="X70" s="15">
        <v>100.45699999999999</v>
      </c>
    </row>
    <row r="71" spans="2:24" x14ac:dyDescent="0.2">
      <c r="B71" s="2" t="s">
        <v>24</v>
      </c>
      <c r="C71" s="15">
        <v>9.7990200000000005</v>
      </c>
      <c r="D71" s="15">
        <v>48.953600000000002</v>
      </c>
      <c r="E71" s="15">
        <v>40.843600000000002</v>
      </c>
      <c r="F71" s="15">
        <v>-5.4400000000000004E-3</v>
      </c>
      <c r="G71" s="15">
        <v>0.50101600000000002</v>
      </c>
      <c r="H71" s="15">
        <v>0.20819399999999999</v>
      </c>
      <c r="I71" s="15">
        <v>3.9290000000000002E-3</v>
      </c>
      <c r="J71" s="15">
        <v>4.3313999999999998E-2</v>
      </c>
      <c r="K71" s="15">
        <v>100.34699999999999</v>
      </c>
      <c r="M71" s="16"/>
      <c r="O71" s="8" t="s">
        <v>25</v>
      </c>
      <c r="P71" s="15">
        <v>19.337900000000001</v>
      </c>
      <c r="Q71" s="15">
        <v>39.1447</v>
      </c>
      <c r="R71" s="15">
        <v>40.811199999999999</v>
      </c>
      <c r="S71" s="15">
        <v>0.229047</v>
      </c>
      <c r="T71" s="15">
        <v>0.28882099999999999</v>
      </c>
      <c r="U71" s="15">
        <v>0.27588200000000002</v>
      </c>
      <c r="V71" s="15">
        <v>4.4766E-2</v>
      </c>
      <c r="W71" s="15">
        <v>2.4077000000000001E-2</v>
      </c>
      <c r="X71" s="15">
        <v>100.161</v>
      </c>
    </row>
    <row r="72" spans="2:24" x14ac:dyDescent="0.2">
      <c r="B72" s="2" t="s">
        <v>24</v>
      </c>
      <c r="C72" s="15">
        <v>9.6916799999999999</v>
      </c>
      <c r="D72" s="15">
        <v>48.670099999999998</v>
      </c>
      <c r="E72" s="15">
        <v>40.644300000000001</v>
      </c>
      <c r="F72" s="15">
        <v>-3.8999999999999999E-4</v>
      </c>
      <c r="G72" s="15">
        <v>0.49804500000000002</v>
      </c>
      <c r="H72" s="15">
        <v>0.20799000000000001</v>
      </c>
      <c r="I72" s="15">
        <v>5.4780000000000002E-3</v>
      </c>
      <c r="J72" s="15">
        <v>4.7579999999999997E-2</v>
      </c>
      <c r="K72" s="15">
        <v>99.764899999999997</v>
      </c>
      <c r="M72" s="16"/>
      <c r="O72" s="8" t="s">
        <v>25</v>
      </c>
      <c r="P72" s="15">
        <v>17.907599999999999</v>
      </c>
      <c r="Q72" s="15">
        <v>39.756</v>
      </c>
      <c r="R72" s="15">
        <v>42.262</v>
      </c>
      <c r="S72" s="15">
        <v>0.227409</v>
      </c>
      <c r="T72" s="15">
        <v>0.27429700000000001</v>
      </c>
      <c r="U72" s="15">
        <v>0.27513900000000002</v>
      </c>
      <c r="V72" s="15">
        <v>5.2662E-2</v>
      </c>
      <c r="W72" s="15">
        <v>1.5602E-2</v>
      </c>
      <c r="X72" s="15">
        <v>100.758</v>
      </c>
    </row>
    <row r="73" spans="2:24" x14ac:dyDescent="0.2">
      <c r="B73" s="2" t="s">
        <v>24</v>
      </c>
      <c r="C73" s="15">
        <v>9.7499400000000005</v>
      </c>
      <c r="D73" s="15">
        <v>48.6873</v>
      </c>
      <c r="E73" s="15">
        <v>40.7057</v>
      </c>
      <c r="F73" s="15">
        <v>-8.1499999999999993E-3</v>
      </c>
      <c r="G73" s="15">
        <v>0.497224</v>
      </c>
      <c r="H73" s="15">
        <v>0.20940400000000001</v>
      </c>
      <c r="I73" s="15">
        <v>4.5659999999999997E-3</v>
      </c>
      <c r="J73" s="15">
        <v>4.6255999999999999E-2</v>
      </c>
      <c r="K73" s="15">
        <v>99.892300000000006</v>
      </c>
      <c r="M73" s="16"/>
      <c r="O73" s="8" t="s">
        <v>25</v>
      </c>
      <c r="P73" s="15">
        <v>17.0853</v>
      </c>
      <c r="Q73" s="15">
        <v>39.442599999999999</v>
      </c>
      <c r="R73" s="15">
        <v>42.4268</v>
      </c>
      <c r="S73" s="15">
        <v>0.23041500000000001</v>
      </c>
      <c r="T73" s="15">
        <v>0.29953600000000002</v>
      </c>
      <c r="U73" s="15">
        <v>0.28275699999999998</v>
      </c>
      <c r="V73" s="15">
        <v>4.9930000000000002E-2</v>
      </c>
      <c r="W73" s="15">
        <v>5.7730000000000004E-3</v>
      </c>
      <c r="X73" s="15">
        <v>99.818799999999996</v>
      </c>
    </row>
    <row r="74" spans="2:24" x14ac:dyDescent="0.2">
      <c r="B74" s="2" t="s">
        <v>24</v>
      </c>
      <c r="C74" s="15">
        <v>9.7468400000000006</v>
      </c>
      <c r="D74" s="15">
        <v>48.802500000000002</v>
      </c>
      <c r="E74" s="15">
        <v>40.668100000000003</v>
      </c>
      <c r="F74" s="15">
        <v>-3.2599999999999999E-3</v>
      </c>
      <c r="G74" s="15">
        <v>0.50433600000000001</v>
      </c>
      <c r="H74" s="15">
        <v>0.21085899999999999</v>
      </c>
      <c r="I74" s="15">
        <v>8.9289999999999994E-3</v>
      </c>
      <c r="J74" s="15">
        <v>4.4289000000000002E-2</v>
      </c>
      <c r="K74" s="15">
        <v>99.982600000000005</v>
      </c>
      <c r="M74" s="16"/>
      <c r="O74" s="8" t="s">
        <v>25</v>
      </c>
      <c r="P74" s="15">
        <v>16.860299999999999</v>
      </c>
      <c r="Q74" s="15">
        <v>39.466799999999999</v>
      </c>
      <c r="R74" s="15">
        <v>42.811199999999999</v>
      </c>
      <c r="S74" s="15">
        <v>0.221998</v>
      </c>
      <c r="T74" s="15">
        <v>0.279914</v>
      </c>
      <c r="U74" s="15">
        <v>0.27209299999999997</v>
      </c>
      <c r="V74" s="15">
        <v>3.8804999999999999E-2</v>
      </c>
      <c r="W74" s="15">
        <v>1.18E-2</v>
      </c>
      <c r="X74" s="15">
        <v>99.965999999999994</v>
      </c>
    </row>
    <row r="75" spans="2:24" x14ac:dyDescent="0.2">
      <c r="B75" s="2" t="s">
        <v>24</v>
      </c>
      <c r="C75" s="15">
        <v>9.7438400000000005</v>
      </c>
      <c r="D75" s="15">
        <v>48.743400000000001</v>
      </c>
      <c r="E75" s="15">
        <v>40.6723</v>
      </c>
      <c r="F75" s="15">
        <v>-5.3600000000000002E-3</v>
      </c>
      <c r="G75" s="15">
        <v>0.51453700000000002</v>
      </c>
      <c r="H75" s="15">
        <v>0.21204700000000001</v>
      </c>
      <c r="I75" s="15">
        <v>3.7989999999999999E-3</v>
      </c>
      <c r="J75" s="15">
        <v>4.5062999999999999E-2</v>
      </c>
      <c r="K75" s="15">
        <v>99.929599999999994</v>
      </c>
      <c r="M75" s="16"/>
      <c r="O75" s="8" t="s">
        <v>25</v>
      </c>
      <c r="P75" s="15">
        <v>16.6938</v>
      </c>
      <c r="Q75" s="15">
        <v>39.545400000000001</v>
      </c>
      <c r="R75" s="15">
        <v>42.948700000000002</v>
      </c>
      <c r="S75" s="15">
        <v>0.21295800000000001</v>
      </c>
      <c r="T75" s="15">
        <v>0.28730099999999997</v>
      </c>
      <c r="U75" s="15">
        <v>0.27868700000000002</v>
      </c>
      <c r="V75" s="15">
        <v>4.3817000000000002E-2</v>
      </c>
      <c r="W75" s="15">
        <v>2.3007E-2</v>
      </c>
      <c r="X75" s="15">
        <v>100.035</v>
      </c>
    </row>
    <row r="76" spans="2:24" x14ac:dyDescent="0.2">
      <c r="B76" s="2" t="s">
        <v>24</v>
      </c>
      <c r="C76" s="15">
        <v>9.7365399999999998</v>
      </c>
      <c r="D76" s="15">
        <v>48.770899999999997</v>
      </c>
      <c r="E76" s="15">
        <v>40.559399999999997</v>
      </c>
      <c r="F76" s="15">
        <v>-3.3400000000000001E-3</v>
      </c>
      <c r="G76" s="15">
        <v>0.495697</v>
      </c>
      <c r="H76" s="15">
        <v>0.21213799999999999</v>
      </c>
      <c r="I76" s="15">
        <v>4.8190000000000004E-3</v>
      </c>
      <c r="J76" s="15">
        <v>5.0050999999999998E-2</v>
      </c>
      <c r="K76" s="15">
        <v>99.826099999999997</v>
      </c>
      <c r="M76" s="16"/>
      <c r="O76" s="8" t="s">
        <v>25</v>
      </c>
      <c r="P76" s="15">
        <v>16.613800000000001</v>
      </c>
      <c r="Q76" s="15">
        <v>39.6</v>
      </c>
      <c r="R76" s="15">
        <v>42.871099999999998</v>
      </c>
      <c r="S76" s="15">
        <v>0.229544</v>
      </c>
      <c r="T76" s="15">
        <v>0.28068199999999999</v>
      </c>
      <c r="U76" s="15">
        <v>0.27491199999999999</v>
      </c>
      <c r="V76" s="15">
        <v>3.6639999999999999E-2</v>
      </c>
      <c r="W76" s="15">
        <v>1.2933E-2</v>
      </c>
      <c r="X76" s="15">
        <v>99.915999999999997</v>
      </c>
    </row>
    <row r="77" spans="2:24" x14ac:dyDescent="0.2">
      <c r="B77" s="2" t="s">
        <v>24</v>
      </c>
      <c r="C77" s="15">
        <v>9.7851700000000008</v>
      </c>
      <c r="D77" s="15">
        <v>48.9069</v>
      </c>
      <c r="E77" s="15">
        <v>40.757300000000001</v>
      </c>
      <c r="F77" s="15">
        <v>-5.5900000000000004E-3</v>
      </c>
      <c r="G77" s="15">
        <v>0.51052699999999995</v>
      </c>
      <c r="H77" s="15">
        <v>0.20949499999999999</v>
      </c>
      <c r="I77" s="15">
        <v>-6.7999999999999996E-3</v>
      </c>
      <c r="J77" s="15">
        <v>4.3702999999999999E-2</v>
      </c>
      <c r="K77" s="15">
        <v>100.20099999999999</v>
      </c>
      <c r="M77" s="16"/>
      <c r="O77" s="8" t="s">
        <v>25</v>
      </c>
      <c r="P77" s="15">
        <v>16.7149</v>
      </c>
      <c r="Q77" s="15">
        <v>39.633699999999997</v>
      </c>
      <c r="R77" s="15">
        <v>42.905000000000001</v>
      </c>
      <c r="S77" s="15">
        <v>0.22784099999999999</v>
      </c>
      <c r="T77" s="15">
        <v>0.27032099999999998</v>
      </c>
      <c r="U77" s="15">
        <v>0.273314</v>
      </c>
      <c r="V77" s="15">
        <v>3.7733999999999997E-2</v>
      </c>
      <c r="W77" s="15">
        <v>5.9379999999999997E-3</v>
      </c>
      <c r="X77" s="15">
        <v>100.053</v>
      </c>
    </row>
    <row r="78" spans="2:24" x14ac:dyDescent="0.2">
      <c r="B78" s="2" t="s">
        <v>24</v>
      </c>
      <c r="C78" s="15">
        <v>9.7119400000000002</v>
      </c>
      <c r="D78" s="15">
        <v>48.693300000000001</v>
      </c>
      <c r="E78" s="15">
        <v>40.537700000000001</v>
      </c>
      <c r="F78" s="15">
        <v>-4.9699999999999996E-3</v>
      </c>
      <c r="G78" s="15">
        <v>0.49518299999999998</v>
      </c>
      <c r="H78" s="15">
        <v>0.20919199999999999</v>
      </c>
      <c r="I78" s="15">
        <v>6.3160000000000004E-3</v>
      </c>
      <c r="J78" s="15">
        <v>4.1952000000000003E-2</v>
      </c>
      <c r="K78" s="15">
        <v>99.690600000000003</v>
      </c>
      <c r="M78" s="16"/>
      <c r="O78" s="8" t="s">
        <v>25</v>
      </c>
      <c r="P78" s="15">
        <v>16.629200000000001</v>
      </c>
      <c r="Q78" s="15">
        <v>39.505400000000002</v>
      </c>
      <c r="R78" s="15">
        <v>42.985799999999998</v>
      </c>
      <c r="S78" s="15">
        <v>0.20824599999999999</v>
      </c>
      <c r="T78" s="15">
        <v>0.28259499999999999</v>
      </c>
      <c r="U78" s="15">
        <v>0.27871899999999999</v>
      </c>
      <c r="V78" s="15">
        <v>5.0327999999999998E-2</v>
      </c>
      <c r="W78" s="15">
        <v>8.1189999999999995E-3</v>
      </c>
      <c r="X78" s="15">
        <v>99.942499999999995</v>
      </c>
    </row>
    <row r="79" spans="2:24" x14ac:dyDescent="0.2">
      <c r="B79" s="2" t="s">
        <v>24</v>
      </c>
      <c r="C79" s="15">
        <v>9.7009299999999996</v>
      </c>
      <c r="D79" s="15">
        <v>48.7776</v>
      </c>
      <c r="E79" s="15">
        <v>40.592799999999997</v>
      </c>
      <c r="F79" s="15">
        <v>-5.4400000000000004E-3</v>
      </c>
      <c r="G79" s="15">
        <v>0.49757099999999999</v>
      </c>
      <c r="H79" s="15">
        <v>0.209673</v>
      </c>
      <c r="I79" s="15">
        <v>-5.1200000000000004E-3</v>
      </c>
      <c r="J79" s="15">
        <v>4.7404000000000002E-2</v>
      </c>
      <c r="K79" s="15">
        <v>99.815399999999997</v>
      </c>
      <c r="M79" s="16"/>
      <c r="O79" s="8" t="s">
        <v>25</v>
      </c>
      <c r="P79" s="15">
        <v>16.574200000000001</v>
      </c>
      <c r="Q79" s="15">
        <v>39.5946</v>
      </c>
      <c r="R79" s="15">
        <v>43.235900000000001</v>
      </c>
      <c r="S79" s="15">
        <v>0.241758</v>
      </c>
      <c r="T79" s="15">
        <v>0.25957400000000003</v>
      </c>
      <c r="U79" s="15">
        <v>0.27718100000000001</v>
      </c>
      <c r="V79" s="15">
        <v>4.9110000000000001E-2</v>
      </c>
      <c r="W79" s="15">
        <v>1.3221999999999999E-2</v>
      </c>
      <c r="X79" s="15">
        <v>100.242</v>
      </c>
    </row>
    <row r="80" spans="2:24" x14ac:dyDescent="0.2">
      <c r="B80" s="2" t="s">
        <v>24</v>
      </c>
      <c r="C80" s="15">
        <v>9.7174999999999994</v>
      </c>
      <c r="D80" s="15">
        <v>48.856499999999997</v>
      </c>
      <c r="E80" s="15">
        <v>40.634799999999998</v>
      </c>
      <c r="F80" s="15">
        <v>-2.5600000000000002E-3</v>
      </c>
      <c r="G80" s="15">
        <v>0.50472300000000003</v>
      </c>
      <c r="H80" s="15">
        <v>0.207929</v>
      </c>
      <c r="I80" s="15">
        <v>-7.3200000000000001E-3</v>
      </c>
      <c r="J80" s="15">
        <v>4.0820000000000002E-2</v>
      </c>
      <c r="K80" s="15">
        <v>99.952500000000001</v>
      </c>
      <c r="M80" s="16"/>
      <c r="O80" s="8" t="s">
        <v>25</v>
      </c>
      <c r="P80" s="15">
        <v>16.470700000000001</v>
      </c>
      <c r="Q80" s="15">
        <v>39.427399999999999</v>
      </c>
      <c r="R80" s="15">
        <v>43.181199999999997</v>
      </c>
      <c r="S80" s="15">
        <v>0.21075099999999999</v>
      </c>
      <c r="T80" s="15">
        <v>0.27820600000000001</v>
      </c>
      <c r="U80" s="15">
        <v>0.27770099999999998</v>
      </c>
      <c r="V80" s="15">
        <v>4.3725E-2</v>
      </c>
      <c r="W80" s="15">
        <v>8.1130000000000004E-3</v>
      </c>
      <c r="X80" s="15">
        <v>99.8887</v>
      </c>
    </row>
    <row r="81" spans="1:24" x14ac:dyDescent="0.2">
      <c r="B81" s="2" t="s">
        <v>24</v>
      </c>
      <c r="C81" s="15">
        <v>9.7237899999999993</v>
      </c>
      <c r="D81" s="15">
        <v>48.739400000000003</v>
      </c>
      <c r="E81" s="15">
        <v>40.533700000000003</v>
      </c>
      <c r="F81" s="15">
        <v>-6.2899999999999996E-3</v>
      </c>
      <c r="G81" s="15">
        <v>0.50467200000000001</v>
      </c>
      <c r="H81" s="15">
        <v>0.20949699999999999</v>
      </c>
      <c r="I81" s="15">
        <v>-7.0899999999999999E-3</v>
      </c>
      <c r="J81" s="15">
        <v>4.8625000000000002E-2</v>
      </c>
      <c r="K81" s="15">
        <v>99.746300000000005</v>
      </c>
      <c r="M81" s="16"/>
      <c r="O81" s="8" t="s">
        <v>25</v>
      </c>
      <c r="P81" s="15">
        <v>16.474299999999999</v>
      </c>
      <c r="Q81" s="15">
        <v>39.536000000000001</v>
      </c>
      <c r="R81" s="15">
        <v>43.222099999999998</v>
      </c>
      <c r="S81" s="15">
        <v>0.225325</v>
      </c>
      <c r="T81" s="15">
        <v>0.28569299999999997</v>
      </c>
      <c r="U81" s="15">
        <v>0.27861599999999997</v>
      </c>
      <c r="V81" s="15">
        <v>4.2208000000000002E-2</v>
      </c>
      <c r="W81" s="15">
        <v>1.7704000000000001E-2</v>
      </c>
      <c r="X81" s="15">
        <v>100.07599999999999</v>
      </c>
    </row>
    <row r="82" spans="1:24" x14ac:dyDescent="0.2">
      <c r="B82" s="2" t="s">
        <v>24</v>
      </c>
      <c r="C82" s="15">
        <v>9.76938</v>
      </c>
      <c r="D82" s="15">
        <v>48.7759</v>
      </c>
      <c r="E82" s="15">
        <v>40.616599999999998</v>
      </c>
      <c r="F82" s="15">
        <v>1.939E-3</v>
      </c>
      <c r="G82" s="15">
        <v>0.50381299999999996</v>
      </c>
      <c r="H82" s="15">
        <v>0.20601700000000001</v>
      </c>
      <c r="I82" s="15">
        <v>4.6999999999999997E-5</v>
      </c>
      <c r="J82" s="15">
        <v>4.4743999999999999E-2</v>
      </c>
      <c r="K82" s="15">
        <v>99.918499999999995</v>
      </c>
      <c r="M82" s="16"/>
      <c r="O82" s="8" t="s">
        <v>25</v>
      </c>
      <c r="P82" s="15">
        <v>16.461300000000001</v>
      </c>
      <c r="Q82" s="15">
        <v>39.353099999999998</v>
      </c>
      <c r="R82" s="15">
        <v>43.098100000000002</v>
      </c>
      <c r="S82" s="15">
        <v>0.214028</v>
      </c>
      <c r="T82" s="15">
        <v>0.284638</v>
      </c>
      <c r="U82" s="15">
        <v>0.27354800000000001</v>
      </c>
      <c r="V82" s="15">
        <v>3.8048999999999999E-2</v>
      </c>
      <c r="W82" s="15">
        <v>1.7177000000000001E-2</v>
      </c>
      <c r="X82" s="15">
        <v>99.721800000000002</v>
      </c>
    </row>
    <row r="83" spans="1:24" x14ac:dyDescent="0.2">
      <c r="B83" s="2" t="s">
        <v>24</v>
      </c>
      <c r="C83" s="15">
        <v>9.7090800000000002</v>
      </c>
      <c r="D83" s="15">
        <v>48.847099999999998</v>
      </c>
      <c r="E83" s="15">
        <v>40.613599999999998</v>
      </c>
      <c r="F83" s="15">
        <v>-5.5799999999999999E-3</v>
      </c>
      <c r="G83" s="15">
        <v>0.51241899999999996</v>
      </c>
      <c r="H83" s="15">
        <v>0.206209</v>
      </c>
      <c r="I83" s="15">
        <v>-1.3500000000000001E-3</v>
      </c>
      <c r="J83" s="15">
        <v>3.9905000000000003E-2</v>
      </c>
      <c r="K83" s="15">
        <v>99.921300000000002</v>
      </c>
      <c r="M83" s="16"/>
      <c r="O83" s="8" t="s">
        <v>25</v>
      </c>
      <c r="P83" s="15">
        <v>16.3901</v>
      </c>
      <c r="Q83" s="15">
        <v>39.368400000000001</v>
      </c>
      <c r="R83" s="15">
        <v>43.076599999999999</v>
      </c>
      <c r="S83" s="15">
        <v>0.20184299999999999</v>
      </c>
      <c r="T83" s="15">
        <v>0.28821600000000003</v>
      </c>
      <c r="U83" s="15">
        <v>0.277003</v>
      </c>
      <c r="V83" s="15">
        <v>5.3561999999999999E-2</v>
      </c>
      <c r="W83" s="15">
        <v>8.4580000000000002E-3</v>
      </c>
      <c r="X83" s="15">
        <v>99.653000000000006</v>
      </c>
    </row>
    <row r="84" spans="1:24" x14ac:dyDescent="0.2">
      <c r="B84" s="2" t="s">
        <v>24</v>
      </c>
      <c r="C84" s="15">
        <v>9.78599</v>
      </c>
      <c r="D84" s="15">
        <v>48.798200000000001</v>
      </c>
      <c r="E84" s="15">
        <v>40.616599999999998</v>
      </c>
      <c r="F84" s="15">
        <v>-4.6499999999999996E-3</v>
      </c>
      <c r="G84" s="15">
        <v>0.50361800000000001</v>
      </c>
      <c r="H84" s="15">
        <v>0.205454</v>
      </c>
      <c r="I84" s="15">
        <v>4.6639999999999997E-3</v>
      </c>
      <c r="J84" s="15">
        <v>4.5092E-2</v>
      </c>
      <c r="K84" s="15">
        <v>99.954999999999998</v>
      </c>
      <c r="M84" s="16"/>
      <c r="N84" s="9" t="s">
        <v>18</v>
      </c>
      <c r="O84" s="8" t="s">
        <v>25</v>
      </c>
      <c r="P84" s="15">
        <v>16.344100000000001</v>
      </c>
      <c r="Q84" s="15">
        <v>39.482900000000001</v>
      </c>
      <c r="R84" s="15">
        <v>42.937800000000003</v>
      </c>
      <c r="S84" s="15">
        <v>0.22878599999999999</v>
      </c>
      <c r="T84" s="15">
        <v>0.27589399999999997</v>
      </c>
      <c r="U84" s="15">
        <v>0.27637</v>
      </c>
      <c r="V84" s="15">
        <v>4.5683000000000001E-2</v>
      </c>
      <c r="W84" s="15">
        <v>1.1955E-2</v>
      </c>
      <c r="X84" s="15">
        <v>99.596299999999999</v>
      </c>
    </row>
    <row r="85" spans="1:24" x14ac:dyDescent="0.2">
      <c r="B85" s="2" t="s">
        <v>24</v>
      </c>
      <c r="C85" s="15">
        <v>9.69163</v>
      </c>
      <c r="D85" s="15">
        <v>48.746600000000001</v>
      </c>
      <c r="E85" s="15">
        <v>40.647300000000001</v>
      </c>
      <c r="F85" s="15">
        <v>-1.7799999999999999E-3</v>
      </c>
      <c r="G85" s="15">
        <v>0.49575599999999997</v>
      </c>
      <c r="H85" s="15">
        <v>0.20408499999999999</v>
      </c>
      <c r="I85" s="15">
        <v>4.921E-3</v>
      </c>
      <c r="J85" s="15">
        <v>4.4127E-2</v>
      </c>
      <c r="K85" s="15">
        <v>99.832700000000003</v>
      </c>
      <c r="M85" s="16"/>
      <c r="N85" s="9" t="s">
        <v>15</v>
      </c>
      <c r="O85" s="8" t="s">
        <v>26</v>
      </c>
      <c r="P85" s="15">
        <v>20.537099999999999</v>
      </c>
      <c r="Q85" s="15">
        <v>38.858400000000003</v>
      </c>
      <c r="R85" s="15">
        <v>39.555599999999998</v>
      </c>
      <c r="S85" s="15">
        <v>0.236873</v>
      </c>
      <c r="T85" s="15">
        <v>0.26935700000000001</v>
      </c>
      <c r="U85" s="15">
        <v>0.270735</v>
      </c>
      <c r="V85" s="15">
        <v>4.2472999999999997E-2</v>
      </c>
      <c r="W85" s="15">
        <v>1.6122000000000001E-2</v>
      </c>
      <c r="X85" s="15">
        <v>99.789199999999994</v>
      </c>
    </row>
    <row r="86" spans="1:24" x14ac:dyDescent="0.2">
      <c r="A86" s="2" t="s">
        <v>18</v>
      </c>
      <c r="B86" s="2" t="s">
        <v>24</v>
      </c>
      <c r="C86" s="15">
        <v>9.7720699999999994</v>
      </c>
      <c r="D86" s="15">
        <v>48.688299999999998</v>
      </c>
      <c r="E86" s="15">
        <v>40.718000000000004</v>
      </c>
      <c r="F86" s="15">
        <v>-4.4999999999999997E-3</v>
      </c>
      <c r="G86" s="15">
        <v>0.51146899999999995</v>
      </c>
      <c r="H86" s="15">
        <v>0.206237</v>
      </c>
      <c r="I86" s="15">
        <v>3.8960000000000002E-3</v>
      </c>
      <c r="J86" s="15">
        <v>4.4741000000000003E-2</v>
      </c>
      <c r="K86" s="15">
        <v>99.940200000000004</v>
      </c>
      <c r="M86" s="16"/>
      <c r="O86" s="8" t="s">
        <v>26</v>
      </c>
      <c r="P86" s="15">
        <v>18.426400000000001</v>
      </c>
      <c r="Q86" s="15">
        <v>38.8476</v>
      </c>
      <c r="R86" s="15">
        <v>41.092500000000001</v>
      </c>
      <c r="S86" s="15">
        <v>0.23404800000000001</v>
      </c>
      <c r="T86" s="15">
        <v>0.30728499999999997</v>
      </c>
      <c r="U86" s="15">
        <v>0.279972</v>
      </c>
      <c r="V86" s="15">
        <v>4.4524000000000001E-2</v>
      </c>
      <c r="W86" s="15">
        <v>1.6639999999999999E-2</v>
      </c>
      <c r="X86" s="15">
        <v>99.244600000000005</v>
      </c>
    </row>
    <row r="87" spans="1:24" x14ac:dyDescent="0.2">
      <c r="A87" s="2" t="s">
        <v>15</v>
      </c>
      <c r="B87" s="2" t="s">
        <v>27</v>
      </c>
      <c r="C87" s="15">
        <v>20.137</v>
      </c>
      <c r="D87" s="15">
        <v>39.932899999999997</v>
      </c>
      <c r="E87" s="15">
        <v>38.820999999999998</v>
      </c>
      <c r="F87" s="15">
        <v>-2.3800000000000002E-3</v>
      </c>
      <c r="G87" s="15">
        <v>0.29534500000000002</v>
      </c>
      <c r="H87" s="15">
        <v>0.29189999999999999</v>
      </c>
      <c r="I87" s="15">
        <v>-5.4999999999999997E-3</v>
      </c>
      <c r="J87" s="15">
        <v>3.5388000000000003E-2</v>
      </c>
      <c r="K87" s="15">
        <v>99.505700000000004</v>
      </c>
      <c r="M87" s="16"/>
      <c r="O87" s="8" t="s">
        <v>26</v>
      </c>
      <c r="P87" s="15">
        <v>17.273099999999999</v>
      </c>
      <c r="Q87" s="15">
        <v>39.127800000000001</v>
      </c>
      <c r="R87" s="15">
        <v>42.196199999999997</v>
      </c>
      <c r="S87" s="15">
        <v>0.22225200000000001</v>
      </c>
      <c r="T87" s="15">
        <v>0.28652</v>
      </c>
      <c r="U87" s="15">
        <v>0.27326099999999998</v>
      </c>
      <c r="V87" s="15">
        <v>5.9804000000000003E-2</v>
      </c>
      <c r="W87" s="15">
        <v>1.1518E-2</v>
      </c>
      <c r="X87" s="15">
        <v>99.450999999999993</v>
      </c>
    </row>
    <row r="88" spans="1:24" x14ac:dyDescent="0.2">
      <c r="B88" s="2" t="s">
        <v>27</v>
      </c>
      <c r="C88" s="15">
        <v>17.163799999999998</v>
      </c>
      <c r="D88" s="15">
        <v>42.5657</v>
      </c>
      <c r="E88" s="15">
        <v>39.421199999999999</v>
      </c>
      <c r="F88" s="15">
        <v>-4.6899999999999997E-3</v>
      </c>
      <c r="G88" s="15">
        <v>0.29577799999999999</v>
      </c>
      <c r="H88" s="15">
        <v>0.274646</v>
      </c>
      <c r="I88" s="15">
        <v>3.1289999999999998E-3</v>
      </c>
      <c r="J88" s="15">
        <v>3.0509999999999999E-2</v>
      </c>
      <c r="K88" s="15">
        <v>99.75</v>
      </c>
      <c r="M88" s="16"/>
      <c r="O88" s="8" t="s">
        <v>26</v>
      </c>
      <c r="P88" s="15">
        <v>16.549900000000001</v>
      </c>
      <c r="Q88" s="15">
        <v>39.5122</v>
      </c>
      <c r="R88" s="15">
        <v>42.848999999999997</v>
      </c>
      <c r="S88" s="15">
        <v>0.20718400000000001</v>
      </c>
      <c r="T88" s="15">
        <v>0.28172399999999997</v>
      </c>
      <c r="U88" s="15">
        <v>0.27202100000000001</v>
      </c>
      <c r="V88" s="15">
        <v>0.121305</v>
      </c>
      <c r="W88" s="15">
        <v>8.7559999999999999E-3</v>
      </c>
      <c r="X88" s="15">
        <v>99.793199999999999</v>
      </c>
    </row>
    <row r="89" spans="1:24" x14ac:dyDescent="0.2">
      <c r="B89" s="2" t="s">
        <v>27</v>
      </c>
      <c r="C89" s="15">
        <v>16.682300000000001</v>
      </c>
      <c r="D89" s="15">
        <v>43.092599999999997</v>
      </c>
      <c r="E89" s="15">
        <v>39.455500000000001</v>
      </c>
      <c r="F89" s="15">
        <v>-7.6999999999999996E-4</v>
      </c>
      <c r="G89" s="15">
        <v>0.30980999999999997</v>
      </c>
      <c r="H89" s="15">
        <v>0.278281</v>
      </c>
      <c r="I89" s="15">
        <v>-7.5199999999999998E-3</v>
      </c>
      <c r="J89" s="15">
        <v>2.2155999999999999E-2</v>
      </c>
      <c r="K89" s="15">
        <v>99.832400000000007</v>
      </c>
      <c r="M89" s="16"/>
      <c r="O89" s="8" t="s">
        <v>26</v>
      </c>
      <c r="P89" s="15">
        <v>16.341999999999999</v>
      </c>
      <c r="Q89" s="15">
        <v>39.588500000000003</v>
      </c>
      <c r="R89" s="15">
        <v>43.0854</v>
      </c>
      <c r="S89" s="15">
        <v>0.22303400000000001</v>
      </c>
      <c r="T89" s="15">
        <v>0.28089799999999998</v>
      </c>
      <c r="U89" s="15">
        <v>0.272565</v>
      </c>
      <c r="V89" s="15">
        <v>3.8496000000000002E-2</v>
      </c>
      <c r="W89" s="15">
        <v>2.0566999999999998E-2</v>
      </c>
      <c r="X89" s="15">
        <v>99.846599999999995</v>
      </c>
    </row>
    <row r="90" spans="1:24" x14ac:dyDescent="0.2">
      <c r="B90" s="2" t="s">
        <v>27</v>
      </c>
      <c r="C90" s="15">
        <v>16.57</v>
      </c>
      <c r="D90" s="15">
        <v>43.077300000000001</v>
      </c>
      <c r="E90" s="15">
        <v>39.4878</v>
      </c>
      <c r="F90" s="15">
        <v>-5.0099999999999997E-3</v>
      </c>
      <c r="G90" s="15">
        <v>0.289275</v>
      </c>
      <c r="H90" s="15">
        <v>0.27427499999999999</v>
      </c>
      <c r="I90" s="15">
        <v>-2.2699999999999999E-3</v>
      </c>
      <c r="J90" s="15">
        <v>3.5682999999999999E-2</v>
      </c>
      <c r="K90" s="15">
        <v>99.727000000000004</v>
      </c>
      <c r="M90" s="16"/>
      <c r="O90" s="8" t="s">
        <v>26</v>
      </c>
      <c r="P90" s="15">
        <v>16.4391</v>
      </c>
      <c r="Q90" s="15">
        <v>39.435499999999998</v>
      </c>
      <c r="R90" s="15">
        <v>43.002200000000002</v>
      </c>
      <c r="S90" s="15">
        <v>0.219639</v>
      </c>
      <c r="T90" s="15">
        <v>0.29117700000000002</v>
      </c>
      <c r="U90" s="15">
        <v>0.26782400000000001</v>
      </c>
      <c r="V90" s="15">
        <v>5.2034999999999998E-2</v>
      </c>
      <c r="W90" s="15">
        <v>6.5050000000000004E-3</v>
      </c>
      <c r="X90" s="15">
        <v>99.706500000000005</v>
      </c>
    </row>
    <row r="91" spans="1:24" x14ac:dyDescent="0.2">
      <c r="B91" s="2" t="s">
        <v>27</v>
      </c>
      <c r="C91" s="15">
        <v>16.526399999999999</v>
      </c>
      <c r="D91" s="15">
        <v>43.113300000000002</v>
      </c>
      <c r="E91" s="15">
        <v>39.584600000000002</v>
      </c>
      <c r="F91" s="15">
        <v>-1.08E-3</v>
      </c>
      <c r="G91" s="15">
        <v>0.30622199999999999</v>
      </c>
      <c r="H91" s="15">
        <v>0.26951700000000001</v>
      </c>
      <c r="I91" s="15">
        <v>-3.0100000000000001E-3</v>
      </c>
      <c r="J91" s="15">
        <v>3.3671E-2</v>
      </c>
      <c r="K91" s="15">
        <v>99.829599999999999</v>
      </c>
      <c r="M91" s="16"/>
      <c r="O91" s="8" t="s">
        <v>26</v>
      </c>
      <c r="P91" s="15">
        <v>16.3949</v>
      </c>
      <c r="Q91" s="15">
        <v>39.6586</v>
      </c>
      <c r="R91" s="15">
        <v>43.173099999999998</v>
      </c>
      <c r="S91" s="15">
        <v>0.208288</v>
      </c>
      <c r="T91" s="15">
        <v>0.29269699999999998</v>
      </c>
      <c r="U91" s="15">
        <v>0.28082499999999999</v>
      </c>
      <c r="V91" s="15">
        <v>5.3587999999999997E-2</v>
      </c>
      <c r="W91" s="15">
        <v>6.8219999999999999E-3</v>
      </c>
      <c r="X91" s="15">
        <v>100.068</v>
      </c>
    </row>
    <row r="92" spans="1:24" x14ac:dyDescent="0.2">
      <c r="B92" s="2" t="s">
        <v>27</v>
      </c>
      <c r="C92" s="15">
        <v>16.597000000000001</v>
      </c>
      <c r="D92" s="15">
        <v>42.925899999999999</v>
      </c>
      <c r="E92" s="15">
        <v>39.495199999999997</v>
      </c>
      <c r="F92" s="15">
        <v>-5.1599999999999997E-3</v>
      </c>
      <c r="G92" s="15">
        <v>0.29627399999999998</v>
      </c>
      <c r="H92" s="15">
        <v>0.34747499999999998</v>
      </c>
      <c r="I92" s="15">
        <v>1.4710000000000001E-3</v>
      </c>
      <c r="J92" s="15">
        <v>3.2889000000000002E-2</v>
      </c>
      <c r="K92" s="15">
        <v>99.691100000000006</v>
      </c>
      <c r="M92" s="16"/>
      <c r="O92" s="8" t="s">
        <v>26</v>
      </c>
      <c r="P92" s="15">
        <v>16.366900000000001</v>
      </c>
      <c r="Q92" s="15">
        <v>39.442599999999999</v>
      </c>
      <c r="R92" s="15">
        <v>43.122300000000003</v>
      </c>
      <c r="S92" s="15">
        <v>0.217192</v>
      </c>
      <c r="T92" s="15">
        <v>0.280086</v>
      </c>
      <c r="U92" s="15">
        <v>0.27599899999999999</v>
      </c>
      <c r="V92" s="15">
        <v>4.9980999999999998E-2</v>
      </c>
      <c r="W92" s="15">
        <v>-2.2000000000000001E-4</v>
      </c>
      <c r="X92" s="15">
        <v>99.745900000000006</v>
      </c>
    </row>
    <row r="93" spans="1:24" x14ac:dyDescent="0.2">
      <c r="B93" s="2" t="s">
        <v>27</v>
      </c>
      <c r="C93" s="15">
        <v>16.559699999999999</v>
      </c>
      <c r="D93" s="15">
        <v>43.064700000000002</v>
      </c>
      <c r="E93" s="15">
        <v>39.482399999999998</v>
      </c>
      <c r="F93" s="15">
        <v>-4.3099999999999996E-3</v>
      </c>
      <c r="G93" s="15">
        <v>0.299765</v>
      </c>
      <c r="H93" s="15">
        <v>0.26679799999999998</v>
      </c>
      <c r="I93" s="15">
        <v>-6.6E-3</v>
      </c>
      <c r="J93" s="15">
        <v>3.6270999999999998E-2</v>
      </c>
      <c r="K93" s="15">
        <v>99.698700000000002</v>
      </c>
      <c r="M93" s="16"/>
      <c r="O93" s="8" t="s">
        <v>26</v>
      </c>
      <c r="P93" s="15">
        <v>16.382000000000001</v>
      </c>
      <c r="Q93" s="15">
        <v>39.392699999999998</v>
      </c>
      <c r="R93" s="15">
        <v>43.010599999999997</v>
      </c>
      <c r="S93" s="15">
        <v>0.209309</v>
      </c>
      <c r="T93" s="15">
        <v>0.283553</v>
      </c>
      <c r="U93" s="15">
        <v>0.28049600000000002</v>
      </c>
      <c r="V93" s="15">
        <v>5.3989000000000002E-2</v>
      </c>
      <c r="W93" s="15">
        <v>8.9630000000000005E-3</v>
      </c>
      <c r="X93" s="15">
        <v>99.625600000000006</v>
      </c>
    </row>
    <row r="94" spans="1:24" x14ac:dyDescent="0.2">
      <c r="B94" s="2" t="s">
        <v>27</v>
      </c>
      <c r="C94" s="15">
        <v>16.5153</v>
      </c>
      <c r="D94" s="15">
        <v>43.037100000000002</v>
      </c>
      <c r="E94" s="15">
        <v>39.2986</v>
      </c>
      <c r="F94" s="15">
        <v>-1.7700000000000001E-3</v>
      </c>
      <c r="G94" s="15">
        <v>0.30197800000000002</v>
      </c>
      <c r="H94" s="15">
        <v>0.26289200000000001</v>
      </c>
      <c r="I94" s="15">
        <v>1.9989999999999999E-3</v>
      </c>
      <c r="J94" s="15">
        <v>3.5816000000000001E-2</v>
      </c>
      <c r="K94" s="15">
        <v>99.451899999999995</v>
      </c>
      <c r="M94" s="16"/>
      <c r="O94" s="8" t="s">
        <v>26</v>
      </c>
      <c r="P94" s="15">
        <v>16.341200000000001</v>
      </c>
      <c r="Q94" s="15">
        <v>39.268799999999999</v>
      </c>
      <c r="R94" s="15">
        <v>43.027200000000001</v>
      </c>
      <c r="S94" s="15">
        <v>0.22882</v>
      </c>
      <c r="T94" s="15">
        <v>0.29170099999999999</v>
      </c>
      <c r="U94" s="15">
        <v>0.27248299999999998</v>
      </c>
      <c r="V94" s="15">
        <v>4.6239000000000002E-2</v>
      </c>
      <c r="W94" s="15">
        <v>1.1922E-2</v>
      </c>
      <c r="X94" s="15">
        <v>99.479200000000006</v>
      </c>
    </row>
    <row r="95" spans="1:24" x14ac:dyDescent="0.2">
      <c r="B95" s="2" t="s">
        <v>27</v>
      </c>
      <c r="C95" s="15">
        <v>16.525300000000001</v>
      </c>
      <c r="D95" s="15">
        <v>43.105499999999999</v>
      </c>
      <c r="E95" s="15">
        <v>39.350200000000001</v>
      </c>
      <c r="F95" s="15">
        <v>-1.92E-3</v>
      </c>
      <c r="G95" s="15">
        <v>0.30985299999999999</v>
      </c>
      <c r="H95" s="15">
        <v>0.262382</v>
      </c>
      <c r="I95" s="15">
        <v>6.6340000000000001E-3</v>
      </c>
      <c r="J95" s="15">
        <v>2.9805999999999999E-2</v>
      </c>
      <c r="K95" s="15">
        <v>99.587699999999998</v>
      </c>
      <c r="M95" s="16"/>
      <c r="O95" s="8" t="s">
        <v>26</v>
      </c>
      <c r="P95" s="15">
        <v>16.391100000000002</v>
      </c>
      <c r="Q95" s="15">
        <v>39.425400000000003</v>
      </c>
      <c r="R95" s="15">
        <v>43.047499999999999</v>
      </c>
      <c r="S95" s="15">
        <v>0.22023599999999999</v>
      </c>
      <c r="T95" s="15">
        <v>0.272727</v>
      </c>
      <c r="U95" s="15">
        <v>0.281024</v>
      </c>
      <c r="V95" s="15">
        <v>4.0563000000000002E-2</v>
      </c>
      <c r="W95" s="15">
        <v>1.0109E-2</v>
      </c>
      <c r="X95" s="15">
        <v>99.697900000000004</v>
      </c>
    </row>
    <row r="96" spans="1:24" x14ac:dyDescent="0.2">
      <c r="B96" s="2" t="s">
        <v>27</v>
      </c>
      <c r="C96" s="15">
        <v>16.450500000000002</v>
      </c>
      <c r="D96" s="15">
        <v>42.876300000000001</v>
      </c>
      <c r="E96" s="15">
        <v>39.4116</v>
      </c>
      <c r="F96" s="15">
        <v>-6.3899999999999998E-3</v>
      </c>
      <c r="G96" s="15">
        <v>0.29868600000000001</v>
      </c>
      <c r="H96" s="15">
        <v>0.263125</v>
      </c>
      <c r="I96" s="15">
        <v>1.9759999999999999E-3</v>
      </c>
      <c r="J96" s="15">
        <v>3.3667000000000002E-2</v>
      </c>
      <c r="K96" s="15">
        <v>99.329499999999996</v>
      </c>
      <c r="M96" s="16"/>
      <c r="O96" s="8" t="s">
        <v>26</v>
      </c>
      <c r="P96" s="15">
        <v>16.281700000000001</v>
      </c>
      <c r="Q96" s="15">
        <v>39.500399999999999</v>
      </c>
      <c r="R96" s="15">
        <v>43.173000000000002</v>
      </c>
      <c r="S96" s="15">
        <v>0.22486700000000001</v>
      </c>
      <c r="T96" s="15">
        <v>0.28752699999999998</v>
      </c>
      <c r="U96" s="15">
        <v>0.27718500000000001</v>
      </c>
      <c r="V96" s="15">
        <v>3.5046000000000001E-2</v>
      </c>
      <c r="W96" s="15">
        <v>8.9099999999999995E-3</v>
      </c>
      <c r="X96" s="15">
        <v>99.785600000000002</v>
      </c>
    </row>
    <row r="97" spans="1:24" x14ac:dyDescent="0.2">
      <c r="B97" s="2" t="s">
        <v>27</v>
      </c>
      <c r="C97" s="15">
        <v>16.461300000000001</v>
      </c>
      <c r="D97" s="15">
        <v>43.087699999999998</v>
      </c>
      <c r="E97" s="15">
        <v>39.4694</v>
      </c>
      <c r="F97" s="15">
        <v>-3.9300000000000003E-3</v>
      </c>
      <c r="G97" s="15">
        <v>0.300784</v>
      </c>
      <c r="H97" s="15">
        <v>0.25829400000000002</v>
      </c>
      <c r="I97" s="15">
        <v>-3.2599999999999999E-3</v>
      </c>
      <c r="J97" s="15">
        <v>3.2058999999999997E-2</v>
      </c>
      <c r="K97" s="15">
        <v>99.6023</v>
      </c>
      <c r="M97" s="16"/>
      <c r="O97" s="8" t="s">
        <v>26</v>
      </c>
      <c r="P97" s="15">
        <v>16.288399999999999</v>
      </c>
      <c r="Q97" s="15">
        <v>39.244100000000003</v>
      </c>
      <c r="R97" s="15">
        <v>42.856400000000001</v>
      </c>
      <c r="S97" s="15">
        <v>0.21240300000000001</v>
      </c>
      <c r="T97" s="15">
        <v>0.27685500000000002</v>
      </c>
      <c r="U97" s="15">
        <v>0.26819399999999999</v>
      </c>
      <c r="V97" s="15">
        <v>4.7631E-2</v>
      </c>
      <c r="W97" s="15">
        <v>1.8159999999999999E-2</v>
      </c>
      <c r="X97" s="15">
        <v>99.210999999999999</v>
      </c>
    </row>
    <row r="98" spans="1:24" x14ac:dyDescent="0.2">
      <c r="B98" s="2" t="s">
        <v>27</v>
      </c>
      <c r="C98" s="15">
        <v>16.522200000000002</v>
      </c>
      <c r="D98" s="15">
        <v>43.069800000000001</v>
      </c>
      <c r="E98" s="15">
        <v>39.297499999999999</v>
      </c>
      <c r="F98" s="15">
        <v>-3.9300000000000003E-3</v>
      </c>
      <c r="G98" s="15">
        <v>0.302035</v>
      </c>
      <c r="H98" s="15">
        <v>0.26086999999999999</v>
      </c>
      <c r="I98" s="15">
        <v>-1.0710000000000001E-2</v>
      </c>
      <c r="J98" s="15">
        <v>2.7564999999999999E-2</v>
      </c>
      <c r="K98" s="15">
        <v>99.465299999999999</v>
      </c>
      <c r="M98" s="16"/>
      <c r="O98" s="8" t="s">
        <v>26</v>
      </c>
      <c r="P98" s="15">
        <v>16.267900000000001</v>
      </c>
      <c r="Q98" s="15">
        <v>39.208599999999997</v>
      </c>
      <c r="R98" s="15">
        <v>42.927500000000002</v>
      </c>
      <c r="S98" s="15">
        <v>0.22017</v>
      </c>
      <c r="T98" s="15">
        <v>0.26630900000000002</v>
      </c>
      <c r="U98" s="15">
        <v>0.28014899999999998</v>
      </c>
      <c r="V98" s="15">
        <v>4.9022000000000003E-2</v>
      </c>
      <c r="W98" s="15">
        <v>4.5189999999999996E-3</v>
      </c>
      <c r="X98" s="15">
        <v>99.209199999999996</v>
      </c>
    </row>
    <row r="99" spans="1:24" x14ac:dyDescent="0.2">
      <c r="B99" s="2" t="s">
        <v>27</v>
      </c>
      <c r="C99" s="15">
        <v>16.496099999999998</v>
      </c>
      <c r="D99" s="15">
        <v>42.893500000000003</v>
      </c>
      <c r="E99" s="15">
        <v>39.446800000000003</v>
      </c>
      <c r="F99" s="15">
        <v>-2.9199999999999999E-3</v>
      </c>
      <c r="G99" s="15">
        <v>0.29659999999999997</v>
      </c>
      <c r="H99" s="15">
        <v>0.25435999999999998</v>
      </c>
      <c r="I99" s="15">
        <v>1.39E-3</v>
      </c>
      <c r="J99" s="15">
        <v>3.9634999999999997E-2</v>
      </c>
      <c r="K99" s="15">
        <v>99.4255</v>
      </c>
      <c r="M99" s="16"/>
      <c r="O99" s="8" t="s">
        <v>26</v>
      </c>
      <c r="P99" s="15">
        <v>16.2682</v>
      </c>
      <c r="Q99" s="15">
        <v>39.328400000000002</v>
      </c>
      <c r="R99" s="15">
        <v>43.0105</v>
      </c>
      <c r="S99" s="15">
        <v>0.21520700000000001</v>
      </c>
      <c r="T99" s="15">
        <v>0.29106599999999999</v>
      </c>
      <c r="U99" s="15">
        <v>0.27227600000000002</v>
      </c>
      <c r="V99" s="15">
        <v>5.8310000000000001E-2</v>
      </c>
      <c r="W99" s="15">
        <v>2.8004000000000001E-2</v>
      </c>
      <c r="X99" s="15">
        <v>99.478399999999993</v>
      </c>
    </row>
    <row r="100" spans="1:24" x14ac:dyDescent="0.2">
      <c r="B100" s="2" t="s">
        <v>27</v>
      </c>
      <c r="C100" s="15">
        <v>16.516300000000001</v>
      </c>
      <c r="D100" s="15">
        <v>43.134500000000003</v>
      </c>
      <c r="E100" s="15">
        <v>39.554000000000002</v>
      </c>
      <c r="F100" s="15">
        <v>-5.5399999999999998E-3</v>
      </c>
      <c r="G100" s="15">
        <v>0.29122500000000001</v>
      </c>
      <c r="H100" s="15">
        <v>0.25574200000000002</v>
      </c>
      <c r="I100" s="15">
        <v>-6.8900000000000003E-3</v>
      </c>
      <c r="J100" s="15">
        <v>3.5505000000000002E-2</v>
      </c>
      <c r="K100" s="15">
        <v>99.775000000000006</v>
      </c>
      <c r="M100" s="16"/>
      <c r="O100" s="8" t="s">
        <v>26</v>
      </c>
      <c r="P100" s="15">
        <v>16.261099999999999</v>
      </c>
      <c r="Q100" s="15">
        <v>39.040100000000002</v>
      </c>
      <c r="R100" s="15">
        <v>42.892699999999998</v>
      </c>
      <c r="S100" s="15">
        <v>0.22968</v>
      </c>
      <c r="T100" s="15">
        <v>0.26963599999999999</v>
      </c>
      <c r="U100" s="15">
        <v>0.28534799999999999</v>
      </c>
      <c r="V100" s="15">
        <v>5.5940999999999998E-2</v>
      </c>
      <c r="W100" s="15">
        <v>2.4174000000000001E-2</v>
      </c>
      <c r="X100" s="15">
        <v>99.055199999999999</v>
      </c>
    </row>
    <row r="101" spans="1:24" x14ac:dyDescent="0.2">
      <c r="B101" s="2" t="s">
        <v>27</v>
      </c>
      <c r="C101" s="15">
        <v>16.4251</v>
      </c>
      <c r="D101" s="15">
        <v>43.1327</v>
      </c>
      <c r="E101" s="15">
        <v>39.531700000000001</v>
      </c>
      <c r="F101" s="15">
        <v>-7.0800000000000004E-3</v>
      </c>
      <c r="G101" s="15">
        <v>0.30782100000000001</v>
      </c>
      <c r="H101" s="15">
        <v>0.25381799999999999</v>
      </c>
      <c r="I101" s="15">
        <v>-2.7599999999999999E-3</v>
      </c>
      <c r="J101" s="15">
        <v>3.3624000000000001E-2</v>
      </c>
      <c r="K101" s="15">
        <v>99.674899999999994</v>
      </c>
      <c r="M101" s="16"/>
      <c r="O101" s="8" t="s">
        <v>26</v>
      </c>
      <c r="P101" s="15">
        <v>16.510100000000001</v>
      </c>
      <c r="Q101" s="15">
        <v>39.202100000000002</v>
      </c>
      <c r="R101" s="15">
        <v>42.658499999999997</v>
      </c>
      <c r="S101" s="15">
        <v>0.21745900000000001</v>
      </c>
      <c r="T101" s="15">
        <v>0.28977999999999998</v>
      </c>
      <c r="U101" s="15">
        <v>0.29613600000000001</v>
      </c>
      <c r="V101" s="15">
        <v>6.3632999999999995E-2</v>
      </c>
      <c r="W101" s="15">
        <v>4.0996999999999999E-2</v>
      </c>
      <c r="X101" s="15">
        <v>99.275499999999994</v>
      </c>
    </row>
    <row r="102" spans="1:24" x14ac:dyDescent="0.2">
      <c r="B102" s="2" t="s">
        <v>27</v>
      </c>
      <c r="C102" s="15">
        <v>16.476800000000001</v>
      </c>
      <c r="D102" s="15">
        <v>43.139400000000002</v>
      </c>
      <c r="E102" s="15">
        <v>39.575099999999999</v>
      </c>
      <c r="F102" s="15">
        <v>-5.2399999999999999E-3</v>
      </c>
      <c r="G102" s="15">
        <v>0.29946699999999998</v>
      </c>
      <c r="H102" s="15">
        <v>0.248806</v>
      </c>
      <c r="I102" s="15">
        <v>1.658E-3</v>
      </c>
      <c r="J102" s="15">
        <v>3.7766000000000001E-2</v>
      </c>
      <c r="K102" s="15">
        <v>99.773799999999994</v>
      </c>
      <c r="M102" s="16"/>
      <c r="N102" s="9" t="s">
        <v>18</v>
      </c>
      <c r="O102" s="8" t="s">
        <v>26</v>
      </c>
      <c r="P102" s="15">
        <v>16.700199999999999</v>
      </c>
      <c r="Q102" s="15">
        <v>39.530999999999999</v>
      </c>
      <c r="R102" s="15">
        <v>42.541200000000003</v>
      </c>
      <c r="S102" s="15">
        <v>0.22739699999999999</v>
      </c>
      <c r="T102" s="15">
        <v>0.27980100000000002</v>
      </c>
      <c r="U102" s="15">
        <v>0.29608000000000001</v>
      </c>
      <c r="V102" s="15">
        <v>4.7144999999999999E-2</v>
      </c>
      <c r="W102" s="15">
        <v>1.3769999999999999E-2</v>
      </c>
      <c r="X102" s="15">
        <v>99.635400000000004</v>
      </c>
    </row>
    <row r="103" spans="1:24" x14ac:dyDescent="0.2">
      <c r="B103" s="2" t="s">
        <v>27</v>
      </c>
      <c r="C103" s="15">
        <v>16.414000000000001</v>
      </c>
      <c r="D103" s="15">
        <v>43.081000000000003</v>
      </c>
      <c r="E103" s="15">
        <v>39.446399999999997</v>
      </c>
      <c r="F103" s="15">
        <v>-1.8500000000000001E-3</v>
      </c>
      <c r="G103" s="15">
        <v>0.29933399999999999</v>
      </c>
      <c r="H103" s="15">
        <v>0.248755</v>
      </c>
      <c r="I103" s="15">
        <v>4.9059999999999998E-3</v>
      </c>
      <c r="J103" s="15">
        <v>2.7748999999999999E-2</v>
      </c>
      <c r="K103" s="15">
        <v>99.520200000000003</v>
      </c>
      <c r="M103" s="16"/>
      <c r="N103" s="9" t="s">
        <v>15</v>
      </c>
      <c r="O103" s="8" t="s">
        <v>28</v>
      </c>
      <c r="P103" s="15">
        <v>28.3429</v>
      </c>
      <c r="Q103" s="15">
        <v>36.793799999999997</v>
      </c>
      <c r="R103" s="15">
        <v>31.745999999999999</v>
      </c>
      <c r="S103" s="15">
        <v>0.2969</v>
      </c>
      <c r="T103" s="15">
        <v>0.24393799999999999</v>
      </c>
      <c r="U103" s="15">
        <v>0.28020400000000001</v>
      </c>
      <c r="V103" s="15">
        <v>1.305E-3</v>
      </c>
      <c r="W103" s="15">
        <v>0.121058</v>
      </c>
      <c r="X103" s="15">
        <v>97.822900000000004</v>
      </c>
    </row>
    <row r="104" spans="1:24" x14ac:dyDescent="0.2">
      <c r="A104" s="2" t="s">
        <v>18</v>
      </c>
      <c r="B104" s="2" t="s">
        <v>27</v>
      </c>
      <c r="C104" s="15">
        <v>16.358499999999999</v>
      </c>
      <c r="D104" s="15">
        <v>43.04</v>
      </c>
      <c r="E104" s="15">
        <v>39.391599999999997</v>
      </c>
      <c r="F104" s="15">
        <v>-5.77E-3</v>
      </c>
      <c r="G104" s="15">
        <v>0.30032199999999998</v>
      </c>
      <c r="H104" s="15">
        <v>0.24653900000000001</v>
      </c>
      <c r="I104" s="15">
        <v>-1.1900000000000001E-3</v>
      </c>
      <c r="J104" s="15">
        <v>4.3817000000000002E-2</v>
      </c>
      <c r="K104" s="15">
        <v>99.373800000000003</v>
      </c>
      <c r="M104" s="16"/>
      <c r="O104" s="8" t="s">
        <v>28</v>
      </c>
      <c r="P104" s="15">
        <v>19.324300000000001</v>
      </c>
      <c r="Q104" s="15">
        <v>38.637700000000002</v>
      </c>
      <c r="R104" s="15">
        <v>39.938099999999999</v>
      </c>
      <c r="S104" s="15">
        <v>0.240589</v>
      </c>
      <c r="T104" s="15">
        <v>0.29631099999999999</v>
      </c>
      <c r="U104" s="15">
        <v>0.29115000000000002</v>
      </c>
      <c r="V104" s="15">
        <v>2.6189E-2</v>
      </c>
      <c r="W104" s="15">
        <v>8.0269999999999994E-3</v>
      </c>
      <c r="X104" s="15">
        <v>98.755300000000005</v>
      </c>
    </row>
    <row r="105" spans="1:24" x14ac:dyDescent="0.2">
      <c r="A105" s="2" t="s">
        <v>15</v>
      </c>
      <c r="B105" s="2" t="s">
        <v>29</v>
      </c>
      <c r="C105" s="15">
        <v>17.748100000000001</v>
      </c>
      <c r="D105" s="15">
        <v>41.6584</v>
      </c>
      <c r="E105" s="15">
        <v>39.013599999999997</v>
      </c>
      <c r="F105" s="15">
        <v>-1.8400000000000001E-3</v>
      </c>
      <c r="G105" s="15">
        <v>0.29597000000000001</v>
      </c>
      <c r="H105" s="15">
        <v>0.28650300000000001</v>
      </c>
      <c r="I105" s="15">
        <v>3.4600000000000001E-4</v>
      </c>
      <c r="J105" s="15">
        <v>3.0346000000000001E-2</v>
      </c>
      <c r="K105" s="15">
        <v>99.031499999999994</v>
      </c>
      <c r="M105" s="16"/>
      <c r="O105" s="8" t="s">
        <v>28</v>
      </c>
      <c r="P105" s="15">
        <v>16.766300000000001</v>
      </c>
      <c r="Q105" s="15">
        <v>39.499099999999999</v>
      </c>
      <c r="R105" s="15">
        <v>42.891100000000002</v>
      </c>
      <c r="S105" s="15">
        <v>0.228741</v>
      </c>
      <c r="T105" s="15">
        <v>0.28045199999999998</v>
      </c>
      <c r="U105" s="15">
        <v>0.292576</v>
      </c>
      <c r="V105" s="15">
        <v>3.6913000000000001E-2</v>
      </c>
      <c r="W105" s="15">
        <v>5.2189999999999997E-3</v>
      </c>
      <c r="X105" s="15">
        <v>99.981999999999999</v>
      </c>
    </row>
    <row r="106" spans="1:24" x14ac:dyDescent="0.2">
      <c r="B106" s="2" t="s">
        <v>29</v>
      </c>
      <c r="C106" s="15">
        <v>16.5367</v>
      </c>
      <c r="D106" s="15">
        <v>42.911299999999997</v>
      </c>
      <c r="E106" s="15">
        <v>39.2714</v>
      </c>
      <c r="F106" s="15">
        <v>-5.6899999999999997E-3</v>
      </c>
      <c r="G106" s="15">
        <v>0.30093500000000001</v>
      </c>
      <c r="H106" s="15">
        <v>0.28467700000000001</v>
      </c>
      <c r="I106" s="15">
        <v>4.797E-3</v>
      </c>
      <c r="J106" s="15">
        <v>2.1329999999999998E-2</v>
      </c>
      <c r="K106" s="15">
        <v>99.325400000000002</v>
      </c>
      <c r="M106" s="16"/>
      <c r="O106" s="8" t="s">
        <v>28</v>
      </c>
      <c r="P106" s="15">
        <v>16.279</v>
      </c>
      <c r="Q106" s="15">
        <v>39.634300000000003</v>
      </c>
      <c r="R106" s="15">
        <v>43.334000000000003</v>
      </c>
      <c r="S106" s="15">
        <v>0.22675799999999999</v>
      </c>
      <c r="T106" s="15">
        <v>0.29376099999999999</v>
      </c>
      <c r="U106" s="15">
        <v>0.29262100000000002</v>
      </c>
      <c r="V106" s="15">
        <v>3.2428999999999999E-2</v>
      </c>
      <c r="W106" s="15">
        <v>1.2304000000000001E-2</v>
      </c>
      <c r="X106" s="15">
        <v>100.108</v>
      </c>
    </row>
    <row r="107" spans="1:24" x14ac:dyDescent="0.2">
      <c r="B107" s="2" t="s">
        <v>29</v>
      </c>
      <c r="C107" s="15">
        <v>16.55</v>
      </c>
      <c r="D107" s="15">
        <v>42.967599999999997</v>
      </c>
      <c r="E107" s="15">
        <v>39.245699999999999</v>
      </c>
      <c r="F107" s="15">
        <v>-4.9300000000000004E-3</v>
      </c>
      <c r="G107" s="15">
        <v>0.30374200000000001</v>
      </c>
      <c r="H107" s="15">
        <v>0.27396399999999999</v>
      </c>
      <c r="I107" s="15">
        <v>5.9880000000000003E-3</v>
      </c>
      <c r="J107" s="15">
        <v>3.7324000000000003E-2</v>
      </c>
      <c r="K107" s="15">
        <v>99.379400000000004</v>
      </c>
      <c r="M107" s="16"/>
      <c r="O107" s="8" t="s">
        <v>28</v>
      </c>
      <c r="P107" s="15">
        <v>16.328700000000001</v>
      </c>
      <c r="Q107" s="15">
        <v>39.319400000000002</v>
      </c>
      <c r="R107" s="15">
        <v>42.9985</v>
      </c>
      <c r="S107" s="15">
        <v>0.20930299999999999</v>
      </c>
      <c r="T107" s="15">
        <v>0.29685800000000001</v>
      </c>
      <c r="U107" s="15">
        <v>0.28855999999999998</v>
      </c>
      <c r="V107" s="15">
        <v>3.5177E-2</v>
      </c>
      <c r="W107" s="15">
        <v>1.3535999999999999E-2</v>
      </c>
      <c r="X107" s="15">
        <v>99.477599999999995</v>
      </c>
    </row>
    <row r="108" spans="1:24" x14ac:dyDescent="0.2">
      <c r="B108" s="2" t="s">
        <v>29</v>
      </c>
      <c r="C108" s="15">
        <v>16.537400000000002</v>
      </c>
      <c r="D108" s="15">
        <v>42.906199999999998</v>
      </c>
      <c r="E108" s="15">
        <v>39.027500000000003</v>
      </c>
      <c r="F108" s="15">
        <v>-5.0000000000000001E-3</v>
      </c>
      <c r="G108" s="15">
        <v>0.313386</v>
      </c>
      <c r="H108" s="15">
        <v>0.27495599999999998</v>
      </c>
      <c r="I108" s="15">
        <v>2.02E-4</v>
      </c>
      <c r="J108" s="15">
        <v>3.4348999999999998E-2</v>
      </c>
      <c r="K108" s="15">
        <v>99.088999999999999</v>
      </c>
      <c r="M108" s="16"/>
      <c r="O108" s="8" t="s">
        <v>28</v>
      </c>
      <c r="P108" s="15">
        <v>16.088100000000001</v>
      </c>
      <c r="Q108" s="15">
        <v>39.393500000000003</v>
      </c>
      <c r="R108" s="15">
        <v>43.321899999999999</v>
      </c>
      <c r="S108" s="15">
        <v>0.20249200000000001</v>
      </c>
      <c r="T108" s="15">
        <v>0.27995799999999998</v>
      </c>
      <c r="U108" s="15">
        <v>0.29364200000000001</v>
      </c>
      <c r="V108" s="15">
        <v>4.4236999999999999E-2</v>
      </c>
      <c r="W108" s="15">
        <v>6.7000000000000002E-4</v>
      </c>
      <c r="X108" s="15">
        <v>99.6066</v>
      </c>
    </row>
    <row r="109" spans="1:24" x14ac:dyDescent="0.2">
      <c r="B109" s="2" t="s">
        <v>29</v>
      </c>
      <c r="C109" s="15">
        <v>16.5123</v>
      </c>
      <c r="D109" s="15">
        <v>43.084099999999999</v>
      </c>
      <c r="E109" s="15">
        <v>39.3005</v>
      </c>
      <c r="F109" s="15">
        <v>-4.4600000000000004E-3</v>
      </c>
      <c r="G109" s="15">
        <v>0.30310999999999999</v>
      </c>
      <c r="H109" s="15">
        <v>0.27127699999999999</v>
      </c>
      <c r="I109" s="15">
        <v>6.3740000000000003E-3</v>
      </c>
      <c r="J109" s="15">
        <v>3.4388000000000002E-2</v>
      </c>
      <c r="K109" s="15">
        <v>99.507599999999996</v>
      </c>
      <c r="M109" s="16"/>
      <c r="O109" s="8" t="s">
        <v>28</v>
      </c>
      <c r="P109" s="15">
        <v>16.170500000000001</v>
      </c>
      <c r="Q109" s="15">
        <v>39.186300000000003</v>
      </c>
      <c r="R109" s="15">
        <v>43.363900000000001</v>
      </c>
      <c r="S109" s="15">
        <v>0.22736600000000001</v>
      </c>
      <c r="T109" s="15">
        <v>0.28960399999999997</v>
      </c>
      <c r="U109" s="15">
        <v>0.28767900000000002</v>
      </c>
      <c r="V109" s="15">
        <v>5.1561000000000003E-2</v>
      </c>
      <c r="W109" s="15">
        <v>8.7449999999999993E-3</v>
      </c>
      <c r="X109" s="15">
        <v>99.573599999999999</v>
      </c>
    </row>
    <row r="110" spans="1:24" x14ac:dyDescent="0.2">
      <c r="B110" s="2" t="s">
        <v>29</v>
      </c>
      <c r="C110" s="15">
        <v>16.485399999999998</v>
      </c>
      <c r="D110" s="15">
        <v>43.0456</v>
      </c>
      <c r="E110" s="15">
        <v>39.389299999999999</v>
      </c>
      <c r="F110" s="15">
        <v>-4.5399999999999998E-3</v>
      </c>
      <c r="G110" s="15">
        <v>0.316554</v>
      </c>
      <c r="H110" s="15">
        <v>0.27184000000000003</v>
      </c>
      <c r="I110" s="15">
        <v>-4.2599999999999999E-3</v>
      </c>
      <c r="J110" s="15">
        <v>3.4802E-2</v>
      </c>
      <c r="K110" s="15">
        <v>99.534800000000004</v>
      </c>
      <c r="M110" s="16"/>
      <c r="O110" s="8" t="s">
        <v>28</v>
      </c>
      <c r="P110" s="15">
        <v>16.089400000000001</v>
      </c>
      <c r="Q110" s="15">
        <v>39.181100000000001</v>
      </c>
      <c r="R110" s="15">
        <v>43.157600000000002</v>
      </c>
      <c r="S110" s="15">
        <v>0.214143</v>
      </c>
      <c r="T110" s="15">
        <v>0.27637099999999998</v>
      </c>
      <c r="U110" s="15">
        <v>0.38067200000000001</v>
      </c>
      <c r="V110" s="15">
        <v>7.0171999999999998E-2</v>
      </c>
      <c r="W110" s="15">
        <v>3.3043000000000003E-2</v>
      </c>
      <c r="X110" s="15">
        <v>99.398600000000002</v>
      </c>
    </row>
    <row r="111" spans="1:24" x14ac:dyDescent="0.2">
      <c r="B111" s="2" t="s">
        <v>29</v>
      </c>
      <c r="C111" s="15">
        <v>16.454699999999999</v>
      </c>
      <c r="D111" s="15">
        <v>42.827399999999997</v>
      </c>
      <c r="E111" s="15">
        <v>39.137900000000002</v>
      </c>
      <c r="F111" s="15">
        <v>-4.5399999999999998E-3</v>
      </c>
      <c r="G111" s="15">
        <v>0.31203999999999998</v>
      </c>
      <c r="H111" s="15">
        <v>0.26992500000000003</v>
      </c>
      <c r="I111" s="15">
        <v>6.3530000000000001E-3</v>
      </c>
      <c r="J111" s="15">
        <v>2.351E-2</v>
      </c>
      <c r="K111" s="15">
        <v>99.027299999999997</v>
      </c>
      <c r="M111" s="16"/>
      <c r="O111" s="8" t="s">
        <v>28</v>
      </c>
      <c r="P111" s="15">
        <v>16.023599999999998</v>
      </c>
      <c r="Q111" s="15">
        <v>38.979999999999997</v>
      </c>
      <c r="R111" s="15">
        <v>43.127899999999997</v>
      </c>
      <c r="S111" s="15">
        <v>0.21351200000000001</v>
      </c>
      <c r="T111" s="15">
        <v>0.288661</v>
      </c>
      <c r="U111" s="15">
        <v>0.28698699999999999</v>
      </c>
      <c r="V111" s="15">
        <v>5.3378000000000002E-2</v>
      </c>
      <c r="W111" s="15">
        <v>5.5279999999999999E-3</v>
      </c>
      <c r="X111" s="15">
        <v>98.988100000000003</v>
      </c>
    </row>
    <row r="112" spans="1:24" x14ac:dyDescent="0.2">
      <c r="B112" s="2" t="s">
        <v>29</v>
      </c>
      <c r="C112" s="15">
        <v>16.471699999999998</v>
      </c>
      <c r="D112" s="15">
        <v>42.967599999999997</v>
      </c>
      <c r="E112" s="15">
        <v>39.2928</v>
      </c>
      <c r="F112" s="15">
        <v>-1E-3</v>
      </c>
      <c r="G112" s="15">
        <v>0.307143</v>
      </c>
      <c r="H112" s="15">
        <v>0.26394499999999999</v>
      </c>
      <c r="I112" s="15">
        <v>-1.175E-2</v>
      </c>
      <c r="J112" s="15">
        <v>3.5219E-2</v>
      </c>
      <c r="K112" s="15">
        <v>99.325599999999994</v>
      </c>
      <c r="M112" s="16"/>
      <c r="O112" s="8" t="s">
        <v>28</v>
      </c>
      <c r="P112" s="15">
        <v>16.0486</v>
      </c>
      <c r="Q112" s="15">
        <v>39.141300000000001</v>
      </c>
      <c r="R112" s="15">
        <v>43.252800000000001</v>
      </c>
      <c r="S112" s="15">
        <v>0.20414499999999999</v>
      </c>
      <c r="T112" s="15">
        <v>0.28187099999999998</v>
      </c>
      <c r="U112" s="15">
        <v>0.28952</v>
      </c>
      <c r="V112" s="15">
        <v>3.952E-2</v>
      </c>
      <c r="W112" s="15">
        <v>-4.7000000000000002E-3</v>
      </c>
      <c r="X112" s="15">
        <v>99.234999999999999</v>
      </c>
    </row>
    <row r="113" spans="1:24" x14ac:dyDescent="0.2">
      <c r="B113" s="2" t="s">
        <v>29</v>
      </c>
      <c r="C113" s="15">
        <v>16.3627</v>
      </c>
      <c r="D113" s="15">
        <v>43.103400000000001</v>
      </c>
      <c r="E113" s="15">
        <v>39.221200000000003</v>
      </c>
      <c r="F113" s="15">
        <v>-1.23E-3</v>
      </c>
      <c r="G113" s="15">
        <v>0.31681100000000001</v>
      </c>
      <c r="H113" s="15">
        <v>0.26482899999999998</v>
      </c>
      <c r="I113" s="15">
        <v>1.7290000000000001E-3</v>
      </c>
      <c r="J113" s="15">
        <v>4.2291000000000002E-2</v>
      </c>
      <c r="K113" s="15">
        <v>99.311800000000005</v>
      </c>
      <c r="M113" s="16"/>
      <c r="O113" s="8" t="s">
        <v>28</v>
      </c>
      <c r="P113" s="15">
        <v>16.123999999999999</v>
      </c>
      <c r="Q113" s="15">
        <v>39.385800000000003</v>
      </c>
      <c r="R113" s="15">
        <v>43.238300000000002</v>
      </c>
      <c r="S113" s="15">
        <v>0.22157299999999999</v>
      </c>
      <c r="T113" s="15">
        <v>0.284001</v>
      </c>
      <c r="U113" s="15">
        <v>0.29052299999999998</v>
      </c>
      <c r="V113" s="15">
        <v>4.8252999999999997E-2</v>
      </c>
      <c r="W113" s="15">
        <v>8.6289999999999995E-3</v>
      </c>
      <c r="X113" s="15">
        <v>99.607699999999994</v>
      </c>
    </row>
    <row r="114" spans="1:24" x14ac:dyDescent="0.2">
      <c r="B114" s="2" t="s">
        <v>29</v>
      </c>
      <c r="C114" s="15">
        <v>16.451000000000001</v>
      </c>
      <c r="D114" s="15">
        <v>42.902099999999997</v>
      </c>
      <c r="E114" s="15">
        <v>39.224200000000003</v>
      </c>
      <c r="F114" s="15">
        <v>-4.15E-3</v>
      </c>
      <c r="G114" s="15">
        <v>0.31309199999999998</v>
      </c>
      <c r="H114" s="15">
        <v>0.25937100000000002</v>
      </c>
      <c r="I114" s="15">
        <v>-8.2199999999999999E-3</v>
      </c>
      <c r="J114" s="15">
        <v>2.7758000000000001E-2</v>
      </c>
      <c r="K114" s="15">
        <v>99.165199999999999</v>
      </c>
      <c r="M114" s="16"/>
      <c r="O114" s="8" t="s">
        <v>28</v>
      </c>
      <c r="P114" s="15">
        <v>16.165199999999999</v>
      </c>
      <c r="Q114" s="15">
        <v>39.386000000000003</v>
      </c>
      <c r="R114" s="15">
        <v>43.182200000000002</v>
      </c>
      <c r="S114" s="15">
        <v>0.22447800000000001</v>
      </c>
      <c r="T114" s="15">
        <v>0.27967999999999998</v>
      </c>
      <c r="U114" s="15">
        <v>0.290321</v>
      </c>
      <c r="V114" s="15">
        <v>3.6459999999999999E-2</v>
      </c>
      <c r="W114" s="15">
        <v>5.3509999999999999E-3</v>
      </c>
      <c r="X114" s="15">
        <v>99.565399999999997</v>
      </c>
    </row>
    <row r="115" spans="1:24" x14ac:dyDescent="0.2">
      <c r="B115" s="2" t="s">
        <v>29</v>
      </c>
      <c r="C115" s="15">
        <v>16.422899999999998</v>
      </c>
      <c r="D115" s="15">
        <v>42.898400000000002</v>
      </c>
      <c r="E115" s="15">
        <v>39.179200000000002</v>
      </c>
      <c r="F115" s="15">
        <v>-3.6099999999999999E-3</v>
      </c>
      <c r="G115" s="15">
        <v>0.32604899999999998</v>
      </c>
      <c r="H115" s="15">
        <v>0.25792500000000002</v>
      </c>
      <c r="I115" s="15">
        <v>-4.0299999999999997E-3</v>
      </c>
      <c r="J115" s="15">
        <v>4.3567000000000002E-2</v>
      </c>
      <c r="K115" s="15">
        <v>99.120400000000004</v>
      </c>
      <c r="M115" s="16"/>
      <c r="O115" s="8" t="s">
        <v>28</v>
      </c>
      <c r="P115" s="15">
        <v>16.0379</v>
      </c>
      <c r="Q115" s="15">
        <v>39.0212</v>
      </c>
      <c r="R115" s="15">
        <v>43.095100000000002</v>
      </c>
      <c r="S115" s="15">
        <v>0.20774000000000001</v>
      </c>
      <c r="T115" s="15">
        <v>0.28848400000000002</v>
      </c>
      <c r="U115" s="15">
        <v>0.279526</v>
      </c>
      <c r="V115" s="15">
        <v>3.6741000000000003E-2</v>
      </c>
      <c r="W115" s="15">
        <v>2.6779999999999998E-3</v>
      </c>
      <c r="X115" s="15">
        <v>98.954999999999998</v>
      </c>
    </row>
    <row r="116" spans="1:24" x14ac:dyDescent="0.2">
      <c r="B116" s="2" t="s">
        <v>29</v>
      </c>
      <c r="C116" s="15">
        <v>16.388300000000001</v>
      </c>
      <c r="D116" s="15">
        <v>43.221499999999999</v>
      </c>
      <c r="E116" s="15">
        <v>39.402999999999999</v>
      </c>
      <c r="F116" s="15">
        <v>-1.92E-3</v>
      </c>
      <c r="G116" s="15">
        <v>0.31728699999999999</v>
      </c>
      <c r="H116" s="15">
        <v>0.25744299999999998</v>
      </c>
      <c r="I116" s="15">
        <v>-6.216E-2</v>
      </c>
      <c r="J116" s="15">
        <v>3.3329999999999999E-2</v>
      </c>
      <c r="K116" s="15">
        <v>99.556799999999996</v>
      </c>
      <c r="M116" s="16"/>
      <c r="N116" s="9" t="s">
        <v>18</v>
      </c>
      <c r="O116" s="8" t="s">
        <v>28</v>
      </c>
      <c r="P116" s="15">
        <v>16.014900000000001</v>
      </c>
      <c r="Q116" s="15">
        <v>38.974499999999999</v>
      </c>
      <c r="R116" s="15">
        <v>43.107700000000001</v>
      </c>
      <c r="S116" s="15">
        <v>0.21637600000000001</v>
      </c>
      <c r="T116" s="15">
        <v>0.29549999999999998</v>
      </c>
      <c r="U116" s="15">
        <v>0.28321299999999999</v>
      </c>
      <c r="V116" s="15">
        <v>3.9794000000000003E-2</v>
      </c>
      <c r="W116" s="15">
        <v>5.9239999999999996E-3</v>
      </c>
      <c r="X116" s="15">
        <v>98.936599999999999</v>
      </c>
    </row>
    <row r="117" spans="1:24" x14ac:dyDescent="0.2">
      <c r="B117" s="2" t="s">
        <v>29</v>
      </c>
      <c r="C117" s="15">
        <v>16.382000000000001</v>
      </c>
      <c r="D117" s="15">
        <v>43.217599999999997</v>
      </c>
      <c r="E117" s="15">
        <v>39.389699999999998</v>
      </c>
      <c r="F117" s="15">
        <v>-0.01</v>
      </c>
      <c r="G117" s="15">
        <v>0.31494499999999997</v>
      </c>
      <c r="H117" s="15">
        <v>0.25348900000000002</v>
      </c>
      <c r="I117" s="15">
        <v>4.1440000000000001E-3</v>
      </c>
      <c r="J117" s="15">
        <v>4.4533000000000003E-2</v>
      </c>
      <c r="K117" s="15">
        <v>99.596400000000003</v>
      </c>
      <c r="M117" s="16"/>
      <c r="N117" s="9" t="s">
        <v>15</v>
      </c>
      <c r="O117" s="8" t="s">
        <v>30</v>
      </c>
      <c r="P117" s="15">
        <v>23.7698</v>
      </c>
      <c r="Q117" s="15">
        <v>37.980699999999999</v>
      </c>
      <c r="R117" s="15">
        <v>36.639200000000002</v>
      </c>
      <c r="S117" s="15">
        <v>0.25467000000000001</v>
      </c>
      <c r="T117" s="15">
        <v>0.29286800000000002</v>
      </c>
      <c r="U117" s="15">
        <v>0.28306999999999999</v>
      </c>
      <c r="V117" s="15">
        <v>1.9108E-2</v>
      </c>
      <c r="W117" s="15">
        <v>6.5900000000000004E-3</v>
      </c>
      <c r="X117" s="15">
        <v>99.233199999999997</v>
      </c>
    </row>
    <row r="118" spans="1:24" x14ac:dyDescent="0.2">
      <c r="B118" s="2" t="s">
        <v>29</v>
      </c>
      <c r="C118" s="15">
        <v>16.317900000000002</v>
      </c>
      <c r="D118" s="15">
        <v>42.990499999999997</v>
      </c>
      <c r="E118" s="15">
        <v>39.176000000000002</v>
      </c>
      <c r="F118" s="15">
        <v>-6.77E-3</v>
      </c>
      <c r="G118" s="15">
        <v>0.31362699999999999</v>
      </c>
      <c r="H118" s="15">
        <v>0.257691</v>
      </c>
      <c r="I118" s="15">
        <v>-8.2400000000000008E-3</v>
      </c>
      <c r="J118" s="15">
        <v>3.2766999999999998E-2</v>
      </c>
      <c r="K118" s="15">
        <v>99.073599999999999</v>
      </c>
      <c r="M118" s="16"/>
      <c r="O118" s="8" t="s">
        <v>30</v>
      </c>
      <c r="P118" s="15">
        <v>21.206199999999999</v>
      </c>
      <c r="Q118" s="15">
        <v>38.503999999999998</v>
      </c>
      <c r="R118" s="15">
        <v>38.950000000000003</v>
      </c>
      <c r="S118" s="15">
        <v>0.25295299999999998</v>
      </c>
      <c r="T118" s="15">
        <v>0.27249699999999999</v>
      </c>
      <c r="U118" s="15">
        <v>0.27259699999999998</v>
      </c>
      <c r="V118" s="15">
        <v>3.2066999999999998E-2</v>
      </c>
      <c r="W118" s="15">
        <v>6.7400000000000001E-4</v>
      </c>
      <c r="X118" s="15">
        <v>99.491399999999999</v>
      </c>
    </row>
    <row r="119" spans="1:24" x14ac:dyDescent="0.2">
      <c r="A119" s="2" t="s">
        <v>18</v>
      </c>
      <c r="B119" s="2" t="s">
        <v>29</v>
      </c>
      <c r="C119" s="15">
        <v>16.397200000000002</v>
      </c>
      <c r="D119" s="15">
        <v>43.078299999999999</v>
      </c>
      <c r="E119" s="15">
        <v>39.134999999999998</v>
      </c>
      <c r="F119" s="15">
        <v>-4.2300000000000003E-3</v>
      </c>
      <c r="G119" s="15">
        <v>0.313973</v>
      </c>
      <c r="H119" s="15">
        <v>0.25092500000000001</v>
      </c>
      <c r="I119" s="15">
        <v>6.6010000000000001E-3</v>
      </c>
      <c r="J119" s="15">
        <v>3.4070000000000003E-2</v>
      </c>
      <c r="K119" s="15">
        <v>99.211699999999993</v>
      </c>
      <c r="M119" s="16"/>
      <c r="O119" s="8" t="s">
        <v>30</v>
      </c>
      <c r="P119" s="15">
        <v>19.383099999999999</v>
      </c>
      <c r="Q119" s="15">
        <v>38.837800000000001</v>
      </c>
      <c r="R119" s="15">
        <v>40.618299999999998</v>
      </c>
      <c r="S119" s="15">
        <v>0.24395900000000001</v>
      </c>
      <c r="T119" s="15">
        <v>0.28103299999999998</v>
      </c>
      <c r="U119" s="15">
        <v>0.26824799999999999</v>
      </c>
      <c r="V119" s="15">
        <v>5.0372E-2</v>
      </c>
      <c r="W119" s="15">
        <v>9.0819999999999998E-3</v>
      </c>
      <c r="X119" s="15">
        <v>99.684100000000001</v>
      </c>
    </row>
    <row r="120" spans="1:24" x14ac:dyDescent="0.2">
      <c r="B120" s="2" t="s">
        <v>14</v>
      </c>
      <c r="C120" s="15">
        <v>9.6379099999999998</v>
      </c>
      <c r="D120" s="15">
        <v>48.874299999999998</v>
      </c>
      <c r="E120" s="15">
        <v>40.509900000000002</v>
      </c>
      <c r="F120" s="15">
        <v>-6.7400000000000003E-3</v>
      </c>
      <c r="G120" s="15">
        <v>0.38861499999999999</v>
      </c>
      <c r="H120" s="15">
        <v>9.8962999999999995E-2</v>
      </c>
      <c r="I120" s="15">
        <v>4.7169999999999998E-3</v>
      </c>
      <c r="J120" s="15">
        <v>3.2881000000000001E-2</v>
      </c>
      <c r="K120" s="15">
        <v>99.540499999999994</v>
      </c>
      <c r="M120" s="16"/>
      <c r="O120" s="8" t="s">
        <v>30</v>
      </c>
      <c r="P120" s="15">
        <v>18.3123</v>
      </c>
      <c r="Q120" s="15">
        <v>38.926400000000001</v>
      </c>
      <c r="R120" s="15">
        <v>41.553600000000003</v>
      </c>
      <c r="S120" s="15">
        <v>0.22536900000000001</v>
      </c>
      <c r="T120" s="15">
        <v>0.28645300000000001</v>
      </c>
      <c r="U120" s="15">
        <v>0.27336100000000002</v>
      </c>
      <c r="V120" s="15">
        <v>5.5298E-2</v>
      </c>
      <c r="W120" s="15">
        <v>2.7079999999999999E-3</v>
      </c>
      <c r="X120" s="15">
        <v>99.6327</v>
      </c>
    </row>
    <row r="121" spans="1:24" x14ac:dyDescent="0.2">
      <c r="B121" s="2" t="s">
        <v>14</v>
      </c>
      <c r="C121" s="15">
        <v>9.6073599999999999</v>
      </c>
      <c r="D121" s="15">
        <v>48.749499999999998</v>
      </c>
      <c r="E121" s="15">
        <v>40.412999999999997</v>
      </c>
      <c r="F121" s="15">
        <v>-1.08E-3</v>
      </c>
      <c r="G121" s="15">
        <v>0.38384099999999999</v>
      </c>
      <c r="H121" s="15">
        <v>9.9514000000000005E-2</v>
      </c>
      <c r="I121" s="15">
        <v>-1.2919999999999999E-2</v>
      </c>
      <c r="J121" s="15">
        <v>2.5557E-2</v>
      </c>
      <c r="K121" s="15">
        <v>99.264799999999994</v>
      </c>
      <c r="M121" s="16"/>
      <c r="O121" s="8" t="s">
        <v>30</v>
      </c>
      <c r="P121" s="15">
        <v>17.753</v>
      </c>
      <c r="Q121" s="15">
        <v>39.162399999999998</v>
      </c>
      <c r="R121" s="15">
        <v>42.081600000000002</v>
      </c>
      <c r="S121" s="15">
        <v>0.23316100000000001</v>
      </c>
      <c r="T121" s="15">
        <v>0.27095000000000002</v>
      </c>
      <c r="U121" s="15">
        <v>0.27788000000000002</v>
      </c>
      <c r="V121" s="15">
        <v>5.0779999999999999E-2</v>
      </c>
      <c r="W121" s="15">
        <v>1.6011999999999998E-2</v>
      </c>
      <c r="X121" s="15">
        <v>99.840100000000007</v>
      </c>
    </row>
    <row r="122" spans="1:24" x14ac:dyDescent="0.2">
      <c r="B122" s="2" t="s">
        <v>14</v>
      </c>
      <c r="C122" s="15">
        <v>9.6465499999999995</v>
      </c>
      <c r="D122" s="15">
        <v>48.818600000000004</v>
      </c>
      <c r="E122" s="15">
        <v>40.480400000000003</v>
      </c>
      <c r="F122" s="15">
        <v>-3.9500000000000004E-3</v>
      </c>
      <c r="G122" s="15">
        <v>0.38191000000000003</v>
      </c>
      <c r="H122" s="15">
        <v>9.3867000000000006E-2</v>
      </c>
      <c r="I122" s="15">
        <v>-1.014E-2</v>
      </c>
      <c r="J122" s="15">
        <v>3.2919999999999998E-2</v>
      </c>
      <c r="K122" s="15">
        <v>99.440200000000004</v>
      </c>
      <c r="M122" s="16"/>
      <c r="O122" s="8" t="s">
        <v>30</v>
      </c>
      <c r="P122" s="15">
        <v>17.2484</v>
      </c>
      <c r="Q122" s="15">
        <v>39.680300000000003</v>
      </c>
      <c r="R122" s="15">
        <v>42.487000000000002</v>
      </c>
      <c r="S122" s="15">
        <v>0.23077800000000001</v>
      </c>
      <c r="T122" s="15">
        <v>0.26921200000000001</v>
      </c>
      <c r="U122" s="15">
        <v>0.278835</v>
      </c>
      <c r="V122" s="15">
        <v>4.7613000000000003E-2</v>
      </c>
      <c r="W122" s="15">
        <v>1.7127E-2</v>
      </c>
      <c r="X122" s="15">
        <v>100.252</v>
      </c>
    </row>
    <row r="123" spans="1:24" x14ac:dyDescent="0.2">
      <c r="B123" s="2" t="s">
        <v>14</v>
      </c>
      <c r="C123" s="15">
        <v>9.6378299999999992</v>
      </c>
      <c r="D123" s="15">
        <v>48.921700000000001</v>
      </c>
      <c r="E123" s="15">
        <v>40.677399999999999</v>
      </c>
      <c r="F123" s="15">
        <v>-1.6299999999999999E-3</v>
      </c>
      <c r="G123" s="15">
        <v>0.376301</v>
      </c>
      <c r="H123" s="15">
        <v>9.9668000000000007E-2</v>
      </c>
      <c r="I123" s="15">
        <v>4.6940000000000003E-3</v>
      </c>
      <c r="J123" s="15">
        <v>2.5214E-2</v>
      </c>
      <c r="K123" s="15">
        <v>99.741100000000003</v>
      </c>
      <c r="M123" s="16"/>
      <c r="O123" s="8" t="s">
        <v>30</v>
      </c>
      <c r="P123" s="15">
        <v>16.837</v>
      </c>
      <c r="Q123" s="15">
        <v>39.265999999999998</v>
      </c>
      <c r="R123" s="15">
        <v>42.526400000000002</v>
      </c>
      <c r="S123" s="15">
        <v>0.21291499999999999</v>
      </c>
      <c r="T123" s="15">
        <v>0.297707</v>
      </c>
      <c r="U123" s="15">
        <v>0.27467599999999998</v>
      </c>
      <c r="V123" s="15">
        <v>5.6240999999999999E-2</v>
      </c>
      <c r="W123" s="15">
        <v>1.1931000000000001E-2</v>
      </c>
      <c r="X123" s="15">
        <v>99.471000000000004</v>
      </c>
    </row>
    <row r="124" spans="1:24" x14ac:dyDescent="0.2">
      <c r="B124" s="2" t="s">
        <v>14</v>
      </c>
      <c r="C124" s="15">
        <v>9.6350499999999997</v>
      </c>
      <c r="D124" s="15">
        <v>48.978700000000003</v>
      </c>
      <c r="E124" s="15">
        <v>40.394199999999998</v>
      </c>
      <c r="F124" s="15">
        <v>-1.8600000000000001E-3</v>
      </c>
      <c r="G124" s="15">
        <v>0.37681999999999999</v>
      </c>
      <c r="H124" s="15">
        <v>9.6848000000000004E-2</v>
      </c>
      <c r="I124" s="15">
        <v>1.7056999999999999E-2</v>
      </c>
      <c r="J124" s="15">
        <v>2.8760000000000001E-2</v>
      </c>
      <c r="K124" s="15">
        <v>99.525499999999994</v>
      </c>
      <c r="M124" s="16"/>
      <c r="O124" s="8" t="s">
        <v>30</v>
      </c>
      <c r="P124" s="15">
        <v>16.572500000000002</v>
      </c>
      <c r="Q124" s="15">
        <v>39.349800000000002</v>
      </c>
      <c r="R124" s="15">
        <v>42.890099999999997</v>
      </c>
      <c r="S124" s="15">
        <v>0.21490300000000001</v>
      </c>
      <c r="T124" s="15">
        <v>0.28007300000000002</v>
      </c>
      <c r="U124" s="15">
        <v>0.28337299999999999</v>
      </c>
      <c r="V124" s="15">
        <v>4.9820000000000003E-2</v>
      </c>
      <c r="W124" s="15">
        <v>1.2038999999999999E-2</v>
      </c>
      <c r="X124" s="15">
        <v>99.636700000000005</v>
      </c>
    </row>
    <row r="125" spans="1:24" x14ac:dyDescent="0.2">
      <c r="A125" s="2" t="s">
        <v>15</v>
      </c>
      <c r="B125" s="2" t="s">
        <v>31</v>
      </c>
      <c r="C125" s="15">
        <v>20.164899999999999</v>
      </c>
      <c r="D125" s="15">
        <v>39.080800000000004</v>
      </c>
      <c r="E125" s="15">
        <v>38.3977</v>
      </c>
      <c r="F125" s="15">
        <v>-1.4999999999999999E-4</v>
      </c>
      <c r="G125" s="15">
        <v>0.283499</v>
      </c>
      <c r="H125" s="15">
        <v>0.280999</v>
      </c>
      <c r="I125" s="15">
        <v>1.5817000000000001E-2</v>
      </c>
      <c r="J125" s="15">
        <v>3.4185E-2</v>
      </c>
      <c r="K125" s="15">
        <v>98.2577</v>
      </c>
      <c r="M125" s="16"/>
      <c r="O125" s="8" t="s">
        <v>30</v>
      </c>
      <c r="P125" s="15">
        <v>16.348199999999999</v>
      </c>
      <c r="Q125" s="15">
        <v>39.137999999999998</v>
      </c>
      <c r="R125" s="15">
        <v>42.7667</v>
      </c>
      <c r="S125" s="15">
        <v>0.22716600000000001</v>
      </c>
      <c r="T125" s="15">
        <v>0.28592000000000001</v>
      </c>
      <c r="U125" s="15">
        <v>0.27854899999999999</v>
      </c>
      <c r="V125" s="15">
        <v>5.2899000000000002E-2</v>
      </c>
      <c r="W125" s="15">
        <v>4.6319999999999998E-3</v>
      </c>
      <c r="X125" s="15">
        <v>99.096199999999996</v>
      </c>
    </row>
    <row r="126" spans="1:24" x14ac:dyDescent="0.2">
      <c r="B126" s="2" t="s">
        <v>31</v>
      </c>
      <c r="C126" s="15">
        <v>16.636399999999998</v>
      </c>
      <c r="D126" s="15">
        <v>42.6066</v>
      </c>
      <c r="E126" s="15">
        <v>39.316899999999997</v>
      </c>
      <c r="F126" s="15">
        <v>-1.6900000000000001E-3</v>
      </c>
      <c r="G126" s="15">
        <v>0.30317899999999998</v>
      </c>
      <c r="H126" s="15">
        <v>0.28612700000000002</v>
      </c>
      <c r="I126" s="15">
        <v>-5.6999999999999998E-4</v>
      </c>
      <c r="J126" s="15">
        <v>4.1480999999999997E-2</v>
      </c>
      <c r="K126" s="15">
        <v>99.188400000000001</v>
      </c>
      <c r="M126" s="16"/>
      <c r="O126" s="8" t="s">
        <v>30</v>
      </c>
      <c r="P126" s="15">
        <v>16.407399999999999</v>
      </c>
      <c r="Q126" s="15">
        <v>39.4664</v>
      </c>
      <c r="R126" s="15">
        <v>43.008400000000002</v>
      </c>
      <c r="S126" s="15">
        <v>0.220217</v>
      </c>
      <c r="T126" s="15">
        <v>0.27150600000000003</v>
      </c>
      <c r="U126" s="15">
        <v>0.27547199999999999</v>
      </c>
      <c r="V126" s="15">
        <v>4.1417000000000002E-2</v>
      </c>
      <c r="W126" s="15">
        <v>1.7410999999999999E-2</v>
      </c>
      <c r="X126" s="15">
        <v>99.710899999999995</v>
      </c>
    </row>
    <row r="127" spans="1:24" x14ac:dyDescent="0.2">
      <c r="B127" s="2" t="s">
        <v>31</v>
      </c>
      <c r="C127" s="15">
        <v>16.483699999999999</v>
      </c>
      <c r="D127" s="15">
        <v>42.690399999999997</v>
      </c>
      <c r="E127" s="15">
        <v>39.273899999999998</v>
      </c>
      <c r="F127" s="15">
        <v>-6.4599999999999996E-3</v>
      </c>
      <c r="G127" s="15">
        <v>0.299149</v>
      </c>
      <c r="H127" s="15">
        <v>0.27576699999999998</v>
      </c>
      <c r="I127" s="15">
        <v>-7.0709999999999995E-2</v>
      </c>
      <c r="J127" s="15">
        <v>3.1497999999999998E-2</v>
      </c>
      <c r="K127" s="15">
        <v>98.9773</v>
      </c>
      <c r="M127" s="16"/>
      <c r="O127" s="8" t="s">
        <v>30</v>
      </c>
      <c r="P127" s="15">
        <v>16.200600000000001</v>
      </c>
      <c r="Q127" s="15">
        <v>39.252899999999997</v>
      </c>
      <c r="R127" s="15">
        <v>43.004800000000003</v>
      </c>
      <c r="S127" s="15">
        <v>0.219032</v>
      </c>
      <c r="T127" s="15">
        <v>0.28989199999999998</v>
      </c>
      <c r="U127" s="15">
        <v>0.27376299999999998</v>
      </c>
      <c r="V127" s="15">
        <v>4.3104000000000003E-2</v>
      </c>
      <c r="W127" s="15">
        <v>1.2019999999999999E-3</v>
      </c>
      <c r="X127" s="15">
        <v>99.287400000000005</v>
      </c>
    </row>
    <row r="128" spans="1:24" x14ac:dyDescent="0.2">
      <c r="B128" s="2" t="s">
        <v>31</v>
      </c>
      <c r="C128" s="15">
        <v>16.4863</v>
      </c>
      <c r="D128" s="15">
        <v>42.824800000000003</v>
      </c>
      <c r="E128" s="15">
        <v>39.307600000000001</v>
      </c>
      <c r="F128" s="15">
        <v>-4.8399999999999997E-3</v>
      </c>
      <c r="G128" s="15">
        <v>0.29469499999999998</v>
      </c>
      <c r="H128" s="15">
        <v>0.26325500000000002</v>
      </c>
      <c r="I128" s="15">
        <v>-1.3650000000000001E-2</v>
      </c>
      <c r="J128" s="15">
        <v>4.2569999999999997E-2</v>
      </c>
      <c r="K128" s="15">
        <v>99.200699999999998</v>
      </c>
      <c r="M128" s="16"/>
      <c r="O128" s="8" t="s">
        <v>30</v>
      </c>
      <c r="P128" s="15">
        <v>16.2422</v>
      </c>
      <c r="Q128" s="15">
        <v>39.292200000000001</v>
      </c>
      <c r="R128" s="15">
        <v>43.173400000000001</v>
      </c>
      <c r="S128" s="15">
        <v>0.22070500000000001</v>
      </c>
      <c r="T128" s="15">
        <v>0.276175</v>
      </c>
      <c r="U128" s="15">
        <v>0.27453899999999998</v>
      </c>
      <c r="V128" s="15">
        <v>3.9918000000000002E-2</v>
      </c>
      <c r="W128" s="15">
        <v>4.6220000000000002E-3</v>
      </c>
      <c r="X128" s="15">
        <v>99.515199999999993</v>
      </c>
    </row>
    <row r="129" spans="1:24" x14ac:dyDescent="0.2">
      <c r="B129" s="2" t="s">
        <v>31</v>
      </c>
      <c r="C129" s="15">
        <v>16.393799999999999</v>
      </c>
      <c r="D129" s="15">
        <v>42.817</v>
      </c>
      <c r="E129" s="15">
        <v>39.317999999999998</v>
      </c>
      <c r="F129" s="15">
        <v>-4.3800000000000002E-3</v>
      </c>
      <c r="G129" s="15">
        <v>0.31434899999999999</v>
      </c>
      <c r="H129" s="15">
        <v>0.26893400000000001</v>
      </c>
      <c r="I129" s="15">
        <v>2.052E-3</v>
      </c>
      <c r="J129" s="15">
        <v>3.6387999999999997E-2</v>
      </c>
      <c r="K129" s="15">
        <v>99.146100000000004</v>
      </c>
      <c r="M129" s="16"/>
      <c r="O129" s="8" t="s">
        <v>30</v>
      </c>
      <c r="P129" s="15">
        <v>16.164200000000001</v>
      </c>
      <c r="Q129" s="15">
        <v>38.6661</v>
      </c>
      <c r="R129" s="15">
        <v>43.241999999999997</v>
      </c>
      <c r="S129" s="15">
        <v>0.22544800000000001</v>
      </c>
      <c r="T129" s="15">
        <v>0.30390800000000001</v>
      </c>
      <c r="U129" s="15">
        <v>0.266374</v>
      </c>
      <c r="V129" s="15">
        <v>5.2241000000000003E-2</v>
      </c>
      <c r="W129" s="15">
        <v>4.4879999999999998E-3</v>
      </c>
      <c r="X129" s="15">
        <v>98.928799999999995</v>
      </c>
    </row>
    <row r="130" spans="1:24" x14ac:dyDescent="0.2">
      <c r="B130" s="2" t="s">
        <v>31</v>
      </c>
      <c r="C130" s="15">
        <v>16.423300000000001</v>
      </c>
      <c r="D130" s="15">
        <v>42.814700000000002</v>
      </c>
      <c r="E130" s="15">
        <v>39.209099999999999</v>
      </c>
      <c r="F130" s="15">
        <v>-8.9200000000000008E-3</v>
      </c>
      <c r="G130" s="15">
        <v>0.31504500000000002</v>
      </c>
      <c r="H130" s="15">
        <v>0.26491199999999998</v>
      </c>
      <c r="I130" s="15">
        <v>1.0020000000000001E-3</v>
      </c>
      <c r="J130" s="15">
        <v>4.7787999999999997E-2</v>
      </c>
      <c r="K130" s="15">
        <v>99.066999999999993</v>
      </c>
      <c r="M130" s="16"/>
      <c r="O130" s="8" t="s">
        <v>30</v>
      </c>
      <c r="P130" s="15">
        <v>16.169699999999999</v>
      </c>
      <c r="Q130" s="15">
        <v>39.175699999999999</v>
      </c>
      <c r="R130" s="15">
        <v>43.163800000000002</v>
      </c>
      <c r="S130" s="15">
        <v>0.217583</v>
      </c>
      <c r="T130" s="15">
        <v>0.291323</v>
      </c>
      <c r="U130" s="15">
        <v>0.27711799999999998</v>
      </c>
      <c r="V130" s="15">
        <v>4.4364000000000001E-2</v>
      </c>
      <c r="W130" s="15">
        <v>1.8169000000000001E-2</v>
      </c>
      <c r="X130" s="15">
        <v>99.339299999999994</v>
      </c>
    </row>
    <row r="131" spans="1:24" x14ac:dyDescent="0.2">
      <c r="B131" s="2" t="s">
        <v>31</v>
      </c>
      <c r="C131" s="15">
        <v>16.383700000000001</v>
      </c>
      <c r="D131" s="15">
        <v>42.731400000000001</v>
      </c>
      <c r="E131" s="15">
        <v>39.199199999999998</v>
      </c>
      <c r="F131" s="15">
        <v>-3.2530000000000003E-2</v>
      </c>
      <c r="G131" s="15">
        <v>0.30454799999999999</v>
      </c>
      <c r="H131" s="15">
        <v>0.262405</v>
      </c>
      <c r="I131" s="15">
        <v>-1.6250000000000001E-2</v>
      </c>
      <c r="J131" s="15">
        <v>3.4632999999999997E-2</v>
      </c>
      <c r="K131" s="15">
        <v>98.867099999999994</v>
      </c>
      <c r="M131" s="16"/>
      <c r="O131" s="8" t="s">
        <v>30</v>
      </c>
      <c r="P131" s="15">
        <v>16.202300000000001</v>
      </c>
      <c r="Q131" s="15">
        <v>39.133600000000001</v>
      </c>
      <c r="R131" s="15">
        <v>43.357999999999997</v>
      </c>
      <c r="S131" s="15">
        <v>0.20632200000000001</v>
      </c>
      <c r="T131" s="15">
        <v>0.29119200000000001</v>
      </c>
      <c r="U131" s="15">
        <v>0.272146</v>
      </c>
      <c r="V131" s="15">
        <v>3.3965000000000002E-2</v>
      </c>
      <c r="W131" s="15">
        <v>2.7435000000000001E-2</v>
      </c>
      <c r="X131" s="15">
        <v>99.525199999999998</v>
      </c>
    </row>
    <row r="132" spans="1:24" x14ac:dyDescent="0.2">
      <c r="B132" s="2" t="s">
        <v>31</v>
      </c>
      <c r="C132" s="15">
        <v>16.4024</v>
      </c>
      <c r="D132" s="15">
        <v>42.732199999999999</v>
      </c>
      <c r="E132" s="15">
        <v>39.183700000000002</v>
      </c>
      <c r="F132" s="15">
        <v>-7.4599999999999996E-3</v>
      </c>
      <c r="G132" s="15">
        <v>0.298184</v>
      </c>
      <c r="H132" s="15">
        <v>0.26103599999999999</v>
      </c>
      <c r="I132" s="15">
        <v>4.9189999999999998E-3</v>
      </c>
      <c r="J132" s="15">
        <v>3.6498999999999997E-2</v>
      </c>
      <c r="K132" s="15">
        <v>98.911500000000004</v>
      </c>
      <c r="M132" s="16"/>
      <c r="N132" s="9" t="s">
        <v>18</v>
      </c>
      <c r="O132" s="8" t="s">
        <v>30</v>
      </c>
      <c r="P132" s="15">
        <v>16.1569</v>
      </c>
      <c r="Q132" s="15">
        <v>38.964599999999997</v>
      </c>
      <c r="R132" s="15">
        <v>43.159199999999998</v>
      </c>
      <c r="S132" s="15">
        <v>0.22100600000000001</v>
      </c>
      <c r="T132" s="15">
        <v>0.28426800000000002</v>
      </c>
      <c r="U132" s="15">
        <v>0.27302100000000001</v>
      </c>
      <c r="V132" s="15">
        <v>5.0180000000000002E-2</v>
      </c>
      <c r="W132" s="15">
        <v>8.1949999999999992E-3</v>
      </c>
      <c r="X132" s="15">
        <v>99.117900000000006</v>
      </c>
    </row>
    <row r="133" spans="1:24" x14ac:dyDescent="0.2">
      <c r="B133" s="2" t="s">
        <v>31</v>
      </c>
      <c r="C133" s="15">
        <v>16.447099999999999</v>
      </c>
      <c r="D133" s="15">
        <v>42.716099999999997</v>
      </c>
      <c r="E133" s="15">
        <v>39.171199999999999</v>
      </c>
      <c r="F133" s="15">
        <v>-3.5400000000000002E-3</v>
      </c>
      <c r="G133" s="15">
        <v>0.31157800000000002</v>
      </c>
      <c r="H133" s="15">
        <v>0.25901400000000002</v>
      </c>
      <c r="I133" s="15">
        <v>-1.6900000000000001E-3</v>
      </c>
      <c r="J133" s="15">
        <v>4.2370999999999999E-2</v>
      </c>
      <c r="K133" s="15">
        <v>98.942099999999996</v>
      </c>
      <c r="M133" s="16"/>
      <c r="N133" s="9" t="s">
        <v>15</v>
      </c>
      <c r="O133" s="8" t="s">
        <v>32</v>
      </c>
      <c r="P133" s="15">
        <v>29.674900000000001</v>
      </c>
      <c r="Q133" s="15">
        <v>37.283999999999999</v>
      </c>
      <c r="R133" s="15">
        <v>30.928000000000001</v>
      </c>
      <c r="S133" s="15">
        <v>0.31239800000000001</v>
      </c>
      <c r="T133" s="15">
        <v>0.24080099999999999</v>
      </c>
      <c r="U133" s="15">
        <v>0.34774899999999997</v>
      </c>
      <c r="V133" s="15">
        <v>1.3387E-2</v>
      </c>
      <c r="W133" s="15">
        <v>3.7414000000000003E-2</v>
      </c>
      <c r="X133" s="15">
        <v>98.831400000000002</v>
      </c>
    </row>
    <row r="134" spans="1:24" x14ac:dyDescent="0.2">
      <c r="B134" s="2" t="s">
        <v>31</v>
      </c>
      <c r="C134" s="15">
        <v>16.528400000000001</v>
      </c>
      <c r="D134" s="15">
        <v>42.732500000000002</v>
      </c>
      <c r="E134" s="15">
        <v>39.206400000000002</v>
      </c>
      <c r="F134" s="15">
        <v>-3.3E-3</v>
      </c>
      <c r="G134" s="15">
        <v>0.31391200000000002</v>
      </c>
      <c r="H134" s="15">
        <v>0.25627800000000001</v>
      </c>
      <c r="I134" s="15">
        <v>1.1324000000000001E-2</v>
      </c>
      <c r="J134" s="15">
        <v>3.0995999999999999E-2</v>
      </c>
      <c r="K134" s="15">
        <v>99.076499999999996</v>
      </c>
      <c r="M134" s="16"/>
      <c r="O134" s="8" t="s">
        <v>32</v>
      </c>
      <c r="P134" s="15">
        <v>20.329000000000001</v>
      </c>
      <c r="Q134" s="15">
        <v>38.692300000000003</v>
      </c>
      <c r="R134" s="15">
        <v>39.896299999999997</v>
      </c>
      <c r="S134" s="15">
        <v>0.24030299999999999</v>
      </c>
      <c r="T134" s="15">
        <v>0.256716</v>
      </c>
      <c r="U134" s="15">
        <v>0.27684900000000001</v>
      </c>
      <c r="V134" s="15">
        <v>2.8277E-2</v>
      </c>
      <c r="W134" s="15">
        <v>1.1391999999999999E-2</v>
      </c>
      <c r="X134" s="15">
        <v>99.716800000000006</v>
      </c>
    </row>
    <row r="135" spans="1:24" x14ac:dyDescent="0.2">
      <c r="B135" s="2" t="s">
        <v>31</v>
      </c>
      <c r="C135" s="15">
        <v>16.436900000000001</v>
      </c>
      <c r="D135" s="15">
        <v>42.774799999999999</v>
      </c>
      <c r="E135" s="15">
        <v>39.186500000000002</v>
      </c>
      <c r="F135" s="15">
        <v>-1.23E-3</v>
      </c>
      <c r="G135" s="15">
        <v>0.30377999999999999</v>
      </c>
      <c r="H135" s="15">
        <v>0.25687700000000002</v>
      </c>
      <c r="I135" s="15">
        <v>-1.0070000000000001E-2</v>
      </c>
      <c r="J135" s="15">
        <v>4.2411999999999998E-2</v>
      </c>
      <c r="K135" s="15">
        <v>98.99</v>
      </c>
      <c r="M135" s="16"/>
      <c r="O135" s="8" t="s">
        <v>32</v>
      </c>
      <c r="P135" s="15">
        <v>17.938300000000002</v>
      </c>
      <c r="Q135" s="15">
        <v>39.2639</v>
      </c>
      <c r="R135" s="15">
        <v>42.1877</v>
      </c>
      <c r="S135" s="15">
        <v>0.21945799999999999</v>
      </c>
      <c r="T135" s="15">
        <v>0.26197100000000001</v>
      </c>
      <c r="U135" s="15">
        <v>0.28018300000000002</v>
      </c>
      <c r="V135" s="15">
        <v>3.5082000000000002E-2</v>
      </c>
      <c r="W135" s="15">
        <v>1.2747E-2</v>
      </c>
      <c r="X135" s="15">
        <v>100.191</v>
      </c>
    </row>
    <row r="136" spans="1:24" x14ac:dyDescent="0.2">
      <c r="B136" s="2" t="s">
        <v>31</v>
      </c>
      <c r="C136" s="15">
        <v>16.482199999999999</v>
      </c>
      <c r="D136" s="15">
        <v>42.683</v>
      </c>
      <c r="E136" s="15">
        <v>39.2166</v>
      </c>
      <c r="F136" s="15">
        <v>-3.31E-3</v>
      </c>
      <c r="G136" s="15">
        <v>0.31037500000000001</v>
      </c>
      <c r="H136" s="15">
        <v>0.25117600000000001</v>
      </c>
      <c r="I136" s="15">
        <v>-1.5469999999999999E-2</v>
      </c>
      <c r="J136" s="15">
        <v>2.9655999999999998E-2</v>
      </c>
      <c r="K136" s="15">
        <v>98.954300000000003</v>
      </c>
      <c r="M136" s="16"/>
      <c r="O136" s="8" t="s">
        <v>32</v>
      </c>
      <c r="P136" s="15">
        <v>16.962299999999999</v>
      </c>
      <c r="Q136" s="15">
        <v>38.703699999999998</v>
      </c>
      <c r="R136" s="15">
        <v>42.7288</v>
      </c>
      <c r="S136" s="15">
        <v>0.224855</v>
      </c>
      <c r="T136" s="15">
        <v>0.28699599999999997</v>
      </c>
      <c r="U136" s="15">
        <v>0.278947</v>
      </c>
      <c r="V136" s="15">
        <v>5.1511000000000001E-2</v>
      </c>
      <c r="W136" s="15">
        <v>3.4640000000000001E-3</v>
      </c>
      <c r="X136" s="15">
        <v>99.229900000000001</v>
      </c>
    </row>
    <row r="137" spans="1:24" x14ac:dyDescent="0.2">
      <c r="B137" s="2" t="s">
        <v>31</v>
      </c>
      <c r="C137" s="15">
        <v>16.4055</v>
      </c>
      <c r="D137" s="15">
        <v>42.805900000000001</v>
      </c>
      <c r="E137" s="15">
        <v>39.112400000000001</v>
      </c>
      <c r="F137" s="15">
        <v>-4.6899999999999997E-3</v>
      </c>
      <c r="G137" s="15">
        <v>0.30866300000000002</v>
      </c>
      <c r="H137" s="15">
        <v>0.249081</v>
      </c>
      <c r="I137" s="15">
        <v>-4.1200000000000004E-3</v>
      </c>
      <c r="J137" s="15">
        <v>2.6714999999999999E-2</v>
      </c>
      <c r="K137" s="15">
        <v>98.899299999999997</v>
      </c>
      <c r="M137" s="16"/>
      <c r="O137" s="8" t="s">
        <v>32</v>
      </c>
      <c r="P137" s="15">
        <v>16.605399999999999</v>
      </c>
      <c r="Q137" s="15">
        <v>38.711399999999998</v>
      </c>
      <c r="R137" s="15">
        <v>43.070099999999996</v>
      </c>
      <c r="S137" s="15">
        <v>0.22331799999999999</v>
      </c>
      <c r="T137" s="15">
        <v>0.282524</v>
      </c>
      <c r="U137" s="15">
        <v>0.27628599999999998</v>
      </c>
      <c r="V137" s="15">
        <v>4.2192E-2</v>
      </c>
      <c r="W137" s="15">
        <v>9.3659999999999993E-3</v>
      </c>
      <c r="X137" s="15">
        <v>99.209900000000005</v>
      </c>
    </row>
    <row r="138" spans="1:24" x14ac:dyDescent="0.2">
      <c r="B138" s="2" t="s">
        <v>31</v>
      </c>
      <c r="C138" s="15">
        <v>16.375699999999998</v>
      </c>
      <c r="D138" s="15">
        <v>42.782899999999998</v>
      </c>
      <c r="E138" s="15">
        <v>39.280299999999997</v>
      </c>
      <c r="F138" s="15">
        <v>-4.8500000000000001E-3</v>
      </c>
      <c r="G138" s="15">
        <v>0.30268400000000001</v>
      </c>
      <c r="H138" s="15">
        <v>0.248643</v>
      </c>
      <c r="I138" s="15">
        <v>-2.4599999999999999E-3</v>
      </c>
      <c r="J138" s="15">
        <v>3.6551E-2</v>
      </c>
      <c r="K138" s="15">
        <v>99.019499999999994</v>
      </c>
      <c r="M138" s="16"/>
      <c r="O138" s="8" t="s">
        <v>32</v>
      </c>
      <c r="P138" s="15">
        <v>16.2911</v>
      </c>
      <c r="Q138" s="15">
        <v>39.297899999999998</v>
      </c>
      <c r="R138" s="15">
        <v>43.102499999999999</v>
      </c>
      <c r="S138" s="15">
        <v>0.21029600000000001</v>
      </c>
      <c r="T138" s="15">
        <v>0.27938299999999999</v>
      </c>
      <c r="U138" s="15">
        <v>0.27300200000000002</v>
      </c>
      <c r="V138" s="15">
        <v>4.7261999999999998E-2</v>
      </c>
      <c r="W138" s="15">
        <v>8.9639999999999997E-3</v>
      </c>
      <c r="X138" s="15">
        <v>99.516800000000003</v>
      </c>
    </row>
    <row r="139" spans="1:24" x14ac:dyDescent="0.2">
      <c r="B139" s="2" t="s">
        <v>31</v>
      </c>
      <c r="C139" s="15">
        <v>16.4131</v>
      </c>
      <c r="D139" s="15">
        <v>42.846899999999998</v>
      </c>
      <c r="E139" s="15">
        <v>39.191000000000003</v>
      </c>
      <c r="F139" s="15">
        <v>-4.8500000000000001E-3</v>
      </c>
      <c r="G139" s="15">
        <v>0.30920900000000001</v>
      </c>
      <c r="H139" s="15">
        <v>0.245979</v>
      </c>
      <c r="I139" s="15">
        <v>9.0729999999999995E-3</v>
      </c>
      <c r="J139" s="15">
        <v>3.0594E-2</v>
      </c>
      <c r="K139" s="15">
        <v>99.0411</v>
      </c>
      <c r="M139" s="16"/>
      <c r="O139" s="8" t="s">
        <v>32</v>
      </c>
      <c r="P139" s="15">
        <v>16.264199999999999</v>
      </c>
      <c r="Q139" s="15">
        <v>39.366100000000003</v>
      </c>
      <c r="R139" s="15">
        <v>43.2196</v>
      </c>
      <c r="S139" s="15">
        <v>0.221362</v>
      </c>
      <c r="T139" s="15">
        <v>0.26438200000000001</v>
      </c>
      <c r="U139" s="15">
        <v>0.27467999999999998</v>
      </c>
      <c r="V139" s="15">
        <v>3.6462000000000001E-2</v>
      </c>
      <c r="W139" s="15">
        <v>2.1181999999999999E-2</v>
      </c>
      <c r="X139" s="15">
        <v>99.6554</v>
      </c>
    </row>
    <row r="140" spans="1:24" x14ac:dyDescent="0.2">
      <c r="B140" s="2" t="s">
        <v>31</v>
      </c>
      <c r="C140" s="15">
        <v>16.392600000000002</v>
      </c>
      <c r="D140" s="15">
        <v>42.7517</v>
      </c>
      <c r="E140" s="15">
        <v>39.306899999999999</v>
      </c>
      <c r="F140" s="15">
        <v>-3.6900000000000001E-3</v>
      </c>
      <c r="G140" s="15">
        <v>0.30109599999999997</v>
      </c>
      <c r="H140" s="15">
        <v>0.24710299999999999</v>
      </c>
      <c r="I140" s="15">
        <v>4.3499999999999997E-3</v>
      </c>
      <c r="J140" s="15">
        <v>2.9659999999999999E-2</v>
      </c>
      <c r="K140" s="15">
        <v>99.029799999999994</v>
      </c>
      <c r="M140" s="16"/>
      <c r="O140" s="8" t="s">
        <v>32</v>
      </c>
      <c r="P140" s="15">
        <v>16.217099999999999</v>
      </c>
      <c r="Q140" s="15">
        <v>39.345799999999997</v>
      </c>
      <c r="R140" s="15">
        <v>43.423499999999997</v>
      </c>
      <c r="S140" s="15">
        <v>0.22664999999999999</v>
      </c>
      <c r="T140" s="15">
        <v>0.27988800000000003</v>
      </c>
      <c r="U140" s="15">
        <v>0.275862</v>
      </c>
      <c r="V140" s="15">
        <v>4.4239000000000001E-2</v>
      </c>
      <c r="W140" s="15">
        <v>8.9149999999999993E-3</v>
      </c>
      <c r="X140" s="15">
        <v>99.816400000000002</v>
      </c>
    </row>
    <row r="141" spans="1:24" x14ac:dyDescent="0.2">
      <c r="B141" s="2" t="s">
        <v>31</v>
      </c>
      <c r="C141" s="15">
        <v>16.3612</v>
      </c>
      <c r="D141" s="15">
        <v>42.827599999999997</v>
      </c>
      <c r="E141" s="15">
        <v>39.215899999999998</v>
      </c>
      <c r="F141" s="15">
        <v>-4.0800000000000003E-3</v>
      </c>
      <c r="G141" s="15">
        <v>0.313834</v>
      </c>
      <c r="H141" s="15">
        <v>0.24710099999999999</v>
      </c>
      <c r="I141" s="15">
        <v>-1.413E-2</v>
      </c>
      <c r="J141" s="15">
        <v>3.7690000000000001E-2</v>
      </c>
      <c r="K141" s="15">
        <v>98.985100000000003</v>
      </c>
      <c r="M141" s="16"/>
      <c r="O141" s="8" t="s">
        <v>32</v>
      </c>
      <c r="P141" s="15">
        <v>16.224699999999999</v>
      </c>
      <c r="Q141" s="15">
        <v>39.161999999999999</v>
      </c>
      <c r="R141" s="15">
        <v>43.4191</v>
      </c>
      <c r="S141" s="15">
        <v>0.215721</v>
      </c>
      <c r="T141" s="15">
        <v>0.28705799999999998</v>
      </c>
      <c r="U141" s="15">
        <v>0.27214700000000003</v>
      </c>
      <c r="V141" s="15">
        <v>4.1597000000000002E-2</v>
      </c>
      <c r="W141" s="15">
        <v>3.3556000000000002E-2</v>
      </c>
      <c r="X141" s="15">
        <v>99.646799999999999</v>
      </c>
    </row>
    <row r="142" spans="1:24" x14ac:dyDescent="0.2">
      <c r="B142" s="2" t="s">
        <v>31</v>
      </c>
      <c r="C142" s="15">
        <v>16.2667</v>
      </c>
      <c r="D142" s="15">
        <v>42.913200000000003</v>
      </c>
      <c r="E142" s="15">
        <v>39.381900000000002</v>
      </c>
      <c r="F142" s="15">
        <v>-4.8399999999999997E-3</v>
      </c>
      <c r="G142" s="15">
        <v>0.324762</v>
      </c>
      <c r="H142" s="15">
        <v>0.24065900000000001</v>
      </c>
      <c r="I142" s="15">
        <v>-8.4499999999999992E-3</v>
      </c>
      <c r="J142" s="15">
        <v>2.3449999999999999E-2</v>
      </c>
      <c r="K142" s="15">
        <v>99.137299999999996</v>
      </c>
      <c r="M142" s="16"/>
      <c r="O142" s="8" t="s">
        <v>32</v>
      </c>
      <c r="P142" s="15">
        <v>16.249300000000002</v>
      </c>
      <c r="Q142" s="15">
        <v>39.344700000000003</v>
      </c>
      <c r="R142" s="15">
        <v>43.520200000000003</v>
      </c>
      <c r="S142" s="15">
        <v>0.22306899999999999</v>
      </c>
      <c r="T142" s="15">
        <v>0.28629500000000002</v>
      </c>
      <c r="U142" s="15">
        <v>0.28066799999999997</v>
      </c>
      <c r="V142" s="15">
        <v>6.8231E-2</v>
      </c>
      <c r="W142" s="15">
        <v>1.9257E-2</v>
      </c>
      <c r="X142" s="15">
        <v>99.983099999999993</v>
      </c>
    </row>
    <row r="143" spans="1:24" x14ac:dyDescent="0.2">
      <c r="B143" s="2" t="s">
        <v>31</v>
      </c>
      <c r="C143" s="15">
        <v>16.1373</v>
      </c>
      <c r="D143" s="15">
        <v>43.093699999999998</v>
      </c>
      <c r="E143" s="15">
        <v>39.298099999999998</v>
      </c>
      <c r="F143" s="15">
        <v>-6.3099999999999996E-3</v>
      </c>
      <c r="G143" s="15">
        <v>0.30268499999999998</v>
      </c>
      <c r="H143" s="15">
        <v>0.24188000000000001</v>
      </c>
      <c r="I143" s="15">
        <v>-4.6000000000000001E-4</v>
      </c>
      <c r="J143" s="15">
        <v>3.7351000000000002E-2</v>
      </c>
      <c r="K143" s="15">
        <v>99.104299999999995</v>
      </c>
      <c r="M143" s="16"/>
      <c r="O143" s="8" t="s">
        <v>32</v>
      </c>
      <c r="P143" s="15">
        <v>16.4803</v>
      </c>
      <c r="Q143" s="15">
        <v>39.4452</v>
      </c>
      <c r="R143" s="15">
        <v>43.414400000000001</v>
      </c>
      <c r="S143" s="15">
        <v>0.21104300000000001</v>
      </c>
      <c r="T143" s="15">
        <v>0.295763</v>
      </c>
      <c r="U143" s="15">
        <v>0.26500800000000002</v>
      </c>
      <c r="V143" s="15">
        <v>5.8192000000000001E-2</v>
      </c>
      <c r="W143" s="15">
        <v>3.6783000000000003E-2</v>
      </c>
      <c r="X143" s="15">
        <v>100.193</v>
      </c>
    </row>
    <row r="144" spans="1:24" x14ac:dyDescent="0.2">
      <c r="A144" s="2" t="s">
        <v>18</v>
      </c>
      <c r="B144" s="2" t="s">
        <v>31</v>
      </c>
      <c r="C144" s="15">
        <v>16.0868</v>
      </c>
      <c r="D144" s="15">
        <v>43.075000000000003</v>
      </c>
      <c r="E144" s="15">
        <v>39.374000000000002</v>
      </c>
      <c r="F144" s="15">
        <v>-3.5400000000000002E-3</v>
      </c>
      <c r="G144" s="15">
        <v>0.31581999999999999</v>
      </c>
      <c r="H144" s="15">
        <v>0.239983</v>
      </c>
      <c r="I144" s="15">
        <v>8.9409999999999993E-3</v>
      </c>
      <c r="J144" s="15">
        <v>4.5419000000000001E-2</v>
      </c>
      <c r="K144" s="15">
        <v>99.142499999999998</v>
      </c>
      <c r="M144" s="16"/>
      <c r="N144" s="9" t="s">
        <v>18</v>
      </c>
      <c r="O144" s="8" t="s">
        <v>32</v>
      </c>
      <c r="P144" s="15">
        <v>16.437799999999999</v>
      </c>
      <c r="Q144" s="15">
        <v>39.632100000000001</v>
      </c>
      <c r="R144" s="15">
        <v>43.5837</v>
      </c>
      <c r="S144" s="15">
        <v>0.22476199999999999</v>
      </c>
      <c r="T144" s="15">
        <v>0.27570600000000001</v>
      </c>
      <c r="U144" s="15">
        <v>0.27459600000000001</v>
      </c>
      <c r="V144" s="15">
        <v>4.2555999999999997E-2</v>
      </c>
      <c r="W144" s="15">
        <v>1.0951000000000001E-2</v>
      </c>
      <c r="X144" s="15">
        <v>100.476</v>
      </c>
    </row>
    <row r="145" spans="1:24" x14ac:dyDescent="0.2">
      <c r="A145" s="2" t="s">
        <v>15</v>
      </c>
      <c r="B145" s="2" t="s">
        <v>33</v>
      </c>
      <c r="C145" s="15">
        <v>20.871400000000001</v>
      </c>
      <c r="D145" s="15">
        <v>31.697500000000002</v>
      </c>
      <c r="E145" s="15">
        <v>43.552799999999998</v>
      </c>
      <c r="F145" s="15">
        <v>-1.6100000000000001E-3</v>
      </c>
      <c r="G145" s="15">
        <v>0.20330699999999999</v>
      </c>
      <c r="H145" s="15">
        <v>1.5472900000000001</v>
      </c>
      <c r="I145" s="15">
        <v>8.6490000000000004E-3</v>
      </c>
      <c r="J145" s="15">
        <v>0.57627099999999998</v>
      </c>
      <c r="K145" s="15">
        <v>98.455699999999993</v>
      </c>
      <c r="M145" s="16"/>
      <c r="N145" s="9" t="s">
        <v>15</v>
      </c>
      <c r="O145" s="8" t="s">
        <v>34</v>
      </c>
      <c r="P145" s="15">
        <v>20.0228</v>
      </c>
      <c r="Q145" s="15">
        <v>38.320700000000002</v>
      </c>
      <c r="R145" s="15">
        <v>40.515599999999999</v>
      </c>
      <c r="S145" s="15">
        <v>0.25317499999999998</v>
      </c>
      <c r="T145" s="15">
        <v>0.27762900000000001</v>
      </c>
      <c r="U145" s="15">
        <v>0.265822</v>
      </c>
      <c r="V145" s="15">
        <v>4.8196999999999997E-2</v>
      </c>
      <c r="W145" s="15">
        <v>7.0520000000000001E-3</v>
      </c>
      <c r="X145" s="15">
        <v>99.706400000000002</v>
      </c>
    </row>
    <row r="146" spans="1:24" x14ac:dyDescent="0.2">
      <c r="B146" s="2" t="s">
        <v>33</v>
      </c>
      <c r="C146" s="15">
        <v>21.116399999999999</v>
      </c>
      <c r="D146" s="15">
        <v>38.687800000000003</v>
      </c>
      <c r="E146" s="15">
        <v>38.292900000000003</v>
      </c>
      <c r="F146" s="15">
        <v>-3.98E-3</v>
      </c>
      <c r="G146" s="15">
        <v>0.28528399999999998</v>
      </c>
      <c r="H146" s="15">
        <v>0.27543899999999999</v>
      </c>
      <c r="I146" s="15">
        <v>-1.03E-2</v>
      </c>
      <c r="J146" s="15">
        <v>2.7751000000000001E-2</v>
      </c>
      <c r="K146" s="15">
        <v>98.671300000000002</v>
      </c>
      <c r="M146" s="16"/>
      <c r="O146" s="8" t="s">
        <v>34</v>
      </c>
      <c r="P146" s="15">
        <v>17.220700000000001</v>
      </c>
      <c r="Q146" s="15">
        <v>39.553400000000003</v>
      </c>
      <c r="R146" s="15">
        <v>43.044800000000002</v>
      </c>
      <c r="S146" s="15">
        <v>0.20974200000000001</v>
      </c>
      <c r="T146" s="15">
        <v>0.28576499999999999</v>
      </c>
      <c r="U146" s="15">
        <v>0.28065200000000001</v>
      </c>
      <c r="V146" s="15">
        <v>3.7017000000000001E-2</v>
      </c>
      <c r="W146" s="15">
        <v>1.8450000000000001E-3</v>
      </c>
      <c r="X146" s="15">
        <v>100.619</v>
      </c>
    </row>
    <row r="147" spans="1:24" x14ac:dyDescent="0.2">
      <c r="B147" s="2" t="s">
        <v>33</v>
      </c>
      <c r="C147" s="15">
        <v>17.983599999999999</v>
      </c>
      <c r="D147" s="15">
        <v>41.498199999999997</v>
      </c>
      <c r="E147" s="15">
        <v>38.932000000000002</v>
      </c>
      <c r="F147" s="15">
        <v>-2.4599999999999999E-3</v>
      </c>
      <c r="G147" s="15">
        <v>0.27991700000000003</v>
      </c>
      <c r="H147" s="15">
        <v>0.294485</v>
      </c>
      <c r="I147" s="15">
        <v>2.764E-3</v>
      </c>
      <c r="J147" s="15">
        <v>6.6656999999999994E-2</v>
      </c>
      <c r="K147" s="15">
        <v>99.055099999999996</v>
      </c>
      <c r="M147" s="16"/>
      <c r="O147" s="8" t="s">
        <v>34</v>
      </c>
      <c r="P147" s="15">
        <v>16.718900000000001</v>
      </c>
      <c r="Q147" s="15">
        <v>39.5002</v>
      </c>
      <c r="R147" s="15">
        <v>43.289499999999997</v>
      </c>
      <c r="S147" s="15">
        <v>0.217727</v>
      </c>
      <c r="T147" s="15">
        <v>0.29863600000000001</v>
      </c>
      <c r="U147" s="15">
        <v>0.28163300000000002</v>
      </c>
      <c r="V147" s="15">
        <v>5.3709E-2</v>
      </c>
      <c r="W147" s="15">
        <v>1.5810999999999999E-2</v>
      </c>
      <c r="X147" s="15">
        <v>100.378</v>
      </c>
    </row>
    <row r="148" spans="1:24" x14ac:dyDescent="0.2">
      <c r="B148" s="2" t="s">
        <v>33</v>
      </c>
      <c r="C148" s="15">
        <v>16.709900000000001</v>
      </c>
      <c r="D148" s="15">
        <v>42.635199999999998</v>
      </c>
      <c r="E148" s="15">
        <v>39.222099999999998</v>
      </c>
      <c r="F148" s="15">
        <v>-6.2300000000000003E-3</v>
      </c>
      <c r="G148" s="15">
        <v>0.305616</v>
      </c>
      <c r="H148" s="15">
        <v>0.266013</v>
      </c>
      <c r="I148" s="15">
        <v>1.7224E-2</v>
      </c>
      <c r="J148" s="15">
        <v>2.4228E-2</v>
      </c>
      <c r="K148" s="15">
        <v>99.174099999999996</v>
      </c>
      <c r="M148" s="16"/>
      <c r="O148" s="8" t="s">
        <v>34</v>
      </c>
      <c r="P148" s="15">
        <v>16.450399999999998</v>
      </c>
      <c r="Q148" s="15">
        <v>39.703600000000002</v>
      </c>
      <c r="R148" s="15">
        <v>43.660400000000003</v>
      </c>
      <c r="S148" s="15">
        <v>0.21729000000000001</v>
      </c>
      <c r="T148" s="15">
        <v>0.26659300000000002</v>
      </c>
      <c r="U148" s="15">
        <v>0.28327000000000002</v>
      </c>
      <c r="V148" s="15">
        <v>4.9634999999999999E-2</v>
      </c>
      <c r="W148" s="15">
        <v>1.7260000000000001E-3</v>
      </c>
      <c r="X148" s="15">
        <v>100.634</v>
      </c>
    </row>
    <row r="149" spans="1:24" x14ac:dyDescent="0.2">
      <c r="B149" s="2" t="s">
        <v>33</v>
      </c>
      <c r="C149" s="15">
        <v>16.3764</v>
      </c>
      <c r="D149" s="15">
        <v>42.911999999999999</v>
      </c>
      <c r="E149" s="15">
        <v>39.133899999999997</v>
      </c>
      <c r="F149" s="15">
        <v>-3.9199999999999999E-3</v>
      </c>
      <c r="G149" s="15">
        <v>0.30097499999999999</v>
      </c>
      <c r="H149" s="15">
        <v>0.26896500000000001</v>
      </c>
      <c r="I149" s="15">
        <v>-6.3499999999999997E-3</v>
      </c>
      <c r="J149" s="15">
        <v>2.3692999999999999E-2</v>
      </c>
      <c r="K149" s="15">
        <v>99.005700000000004</v>
      </c>
      <c r="M149" s="16"/>
      <c r="O149" s="8" t="s">
        <v>34</v>
      </c>
      <c r="P149" s="15">
        <v>16.3734</v>
      </c>
      <c r="Q149" s="15">
        <v>39.383099999999999</v>
      </c>
      <c r="R149" s="15">
        <v>43.576700000000002</v>
      </c>
      <c r="S149" s="15">
        <v>0.207709</v>
      </c>
      <c r="T149" s="15">
        <v>0.27300200000000002</v>
      </c>
      <c r="U149" s="15">
        <v>0.28133999999999998</v>
      </c>
      <c r="V149" s="15">
        <v>6.0864000000000001E-2</v>
      </c>
      <c r="W149" s="15">
        <v>1.2335E-2</v>
      </c>
      <c r="X149" s="15">
        <v>100.15600000000001</v>
      </c>
    </row>
    <row r="150" spans="1:24" x14ac:dyDescent="0.2">
      <c r="B150" s="2" t="s">
        <v>33</v>
      </c>
      <c r="C150" s="15">
        <v>16.306899999999999</v>
      </c>
      <c r="D150" s="15">
        <v>42.9756</v>
      </c>
      <c r="E150" s="15">
        <v>39.2044</v>
      </c>
      <c r="F150" s="15">
        <v>-2.7699999999999999E-3</v>
      </c>
      <c r="G150" s="15">
        <v>0.308336</v>
      </c>
      <c r="H150" s="15">
        <v>0.260577</v>
      </c>
      <c r="I150" s="15">
        <v>-1.0499999999999999E-3</v>
      </c>
      <c r="J150" s="15">
        <v>3.5909999999999997E-2</v>
      </c>
      <c r="K150" s="15">
        <v>99.087999999999994</v>
      </c>
      <c r="M150" s="16"/>
      <c r="O150" s="8" t="s">
        <v>34</v>
      </c>
      <c r="P150" s="15">
        <v>16.337</v>
      </c>
      <c r="Q150" s="15">
        <v>39.5548</v>
      </c>
      <c r="R150" s="15">
        <v>43.557299999999998</v>
      </c>
      <c r="S150" s="15">
        <v>0.21968399999999999</v>
      </c>
      <c r="T150" s="15">
        <v>0.29336800000000002</v>
      </c>
      <c r="U150" s="15">
        <v>0.276729</v>
      </c>
      <c r="V150" s="15">
        <v>4.2297000000000001E-2</v>
      </c>
      <c r="W150" s="15">
        <v>1.1908999999999999E-2</v>
      </c>
      <c r="X150" s="15">
        <v>100.282</v>
      </c>
    </row>
    <row r="151" spans="1:24" x14ac:dyDescent="0.2">
      <c r="B151" s="2" t="s">
        <v>33</v>
      </c>
      <c r="C151" s="15">
        <v>16.1706</v>
      </c>
      <c r="D151" s="15">
        <v>43.131599999999999</v>
      </c>
      <c r="E151" s="15">
        <v>39.130800000000001</v>
      </c>
      <c r="F151" s="15">
        <v>-5.77E-3</v>
      </c>
      <c r="G151" s="15">
        <v>0.302041</v>
      </c>
      <c r="H151" s="15">
        <v>0.26001000000000002</v>
      </c>
      <c r="I151" s="15">
        <v>1.1188999999999999E-2</v>
      </c>
      <c r="J151" s="15">
        <v>3.4332000000000001E-2</v>
      </c>
      <c r="K151" s="15">
        <v>99.034800000000004</v>
      </c>
      <c r="M151" s="16"/>
      <c r="O151" s="8" t="s">
        <v>34</v>
      </c>
      <c r="P151" s="15">
        <v>16.3384</v>
      </c>
      <c r="Q151" s="15">
        <v>39.8063</v>
      </c>
      <c r="R151" s="15">
        <v>43.475200000000001</v>
      </c>
      <c r="S151" s="15">
        <v>0.21868000000000001</v>
      </c>
      <c r="T151" s="15">
        <v>0.30094300000000002</v>
      </c>
      <c r="U151" s="15">
        <v>0.273509</v>
      </c>
      <c r="V151" s="15">
        <v>3.8143999999999997E-2</v>
      </c>
      <c r="W151" s="15">
        <v>1.1025E-2</v>
      </c>
      <c r="X151" s="15">
        <v>100.459</v>
      </c>
    </row>
    <row r="152" spans="1:24" x14ac:dyDescent="0.2">
      <c r="B152" s="2" t="s">
        <v>33</v>
      </c>
      <c r="C152" s="15">
        <v>16.111599999999999</v>
      </c>
      <c r="D152" s="15">
        <v>43.080500000000001</v>
      </c>
      <c r="E152" s="15">
        <v>39.128700000000002</v>
      </c>
      <c r="F152" s="15">
        <v>-3.46E-3</v>
      </c>
      <c r="G152" s="15">
        <v>0.31784000000000001</v>
      </c>
      <c r="H152" s="15">
        <v>0.25389099999999998</v>
      </c>
      <c r="I152" s="15">
        <v>1.915E-3</v>
      </c>
      <c r="J152" s="15">
        <v>3.0304000000000001E-2</v>
      </c>
      <c r="K152" s="15">
        <v>98.921300000000002</v>
      </c>
      <c r="M152" s="16"/>
      <c r="O152" s="8" t="s">
        <v>34</v>
      </c>
      <c r="P152" s="15">
        <v>16.263500000000001</v>
      </c>
      <c r="Q152" s="15">
        <v>39.404699999999998</v>
      </c>
      <c r="R152" s="15">
        <v>43.217700000000001</v>
      </c>
      <c r="S152" s="15">
        <v>0.20405200000000001</v>
      </c>
      <c r="T152" s="15">
        <v>0.27774500000000002</v>
      </c>
      <c r="U152" s="15">
        <v>0.28091500000000003</v>
      </c>
      <c r="V152" s="15">
        <v>4.4655E-2</v>
      </c>
      <c r="W152" s="15">
        <v>1.1916E-2</v>
      </c>
      <c r="X152" s="15">
        <v>99.700699999999998</v>
      </c>
    </row>
    <row r="153" spans="1:24" x14ac:dyDescent="0.2">
      <c r="B153" s="2" t="s">
        <v>33</v>
      </c>
      <c r="C153" s="15">
        <v>16.051500000000001</v>
      </c>
      <c r="D153" s="15">
        <v>43.002600000000001</v>
      </c>
      <c r="E153" s="15">
        <v>39.093400000000003</v>
      </c>
      <c r="F153" s="15">
        <v>-2.6099999999999999E-3</v>
      </c>
      <c r="G153" s="15">
        <v>0.31635000000000002</v>
      </c>
      <c r="H153" s="15">
        <v>0.244311</v>
      </c>
      <c r="I153" s="15">
        <v>8.9599999999999992E-3</v>
      </c>
      <c r="J153" s="15">
        <v>4.4518000000000002E-2</v>
      </c>
      <c r="K153" s="15">
        <v>98.759100000000004</v>
      </c>
      <c r="M153" s="16"/>
      <c r="O153" s="8" t="s">
        <v>34</v>
      </c>
      <c r="P153" s="15">
        <v>16.262799999999999</v>
      </c>
      <c r="Q153" s="15">
        <v>39.072000000000003</v>
      </c>
      <c r="R153" s="15">
        <v>43.627600000000001</v>
      </c>
      <c r="S153" s="15">
        <v>0.222689</v>
      </c>
      <c r="T153" s="15">
        <v>0.28031600000000001</v>
      </c>
      <c r="U153" s="15">
        <v>0.27724399999999999</v>
      </c>
      <c r="V153" s="15">
        <v>4.7566999999999998E-2</v>
      </c>
      <c r="W153" s="15">
        <v>1.3797E-2</v>
      </c>
      <c r="X153" s="15">
        <v>99.811000000000007</v>
      </c>
    </row>
    <row r="154" spans="1:24" x14ac:dyDescent="0.2">
      <c r="B154" s="2" t="s">
        <v>33</v>
      </c>
      <c r="C154" s="15">
        <v>16.016200000000001</v>
      </c>
      <c r="D154" s="15">
        <v>43.340499999999999</v>
      </c>
      <c r="E154" s="15">
        <v>39.188499999999998</v>
      </c>
      <c r="F154" s="15">
        <v>-3.46E-3</v>
      </c>
      <c r="G154" s="15">
        <v>0.325015</v>
      </c>
      <c r="H154" s="15">
        <v>0.24776999999999999</v>
      </c>
      <c r="I154" s="15">
        <v>5.4289999999999998E-3</v>
      </c>
      <c r="J154" s="15">
        <v>4.7882000000000001E-2</v>
      </c>
      <c r="K154" s="15">
        <v>99.1678</v>
      </c>
      <c r="M154" s="16"/>
      <c r="O154" s="8" t="s">
        <v>34</v>
      </c>
      <c r="P154" s="15">
        <v>16.340399999999999</v>
      </c>
      <c r="Q154" s="15">
        <v>39.397399999999998</v>
      </c>
      <c r="R154" s="15">
        <v>43.4649</v>
      </c>
      <c r="S154" s="15">
        <v>0.20777200000000001</v>
      </c>
      <c r="T154" s="15">
        <v>0.29148400000000002</v>
      </c>
      <c r="U154" s="15">
        <v>0.27641300000000002</v>
      </c>
      <c r="V154" s="15">
        <v>4.8669999999999998E-2</v>
      </c>
      <c r="W154" s="15">
        <v>4.0299999999999998E-4</v>
      </c>
      <c r="X154" s="15">
        <v>100.00700000000001</v>
      </c>
    </row>
    <row r="155" spans="1:24" x14ac:dyDescent="0.2">
      <c r="B155" s="2" t="s">
        <v>33</v>
      </c>
      <c r="C155" s="15">
        <v>15.9453</v>
      </c>
      <c r="D155" s="15">
        <v>43.2883</v>
      </c>
      <c r="E155" s="15">
        <v>39.173000000000002</v>
      </c>
      <c r="F155" s="15">
        <v>-6.6100000000000004E-3</v>
      </c>
      <c r="G155" s="15">
        <v>0.32107400000000003</v>
      </c>
      <c r="H155" s="15">
        <v>0.24404400000000001</v>
      </c>
      <c r="I155" s="15">
        <v>8.182E-3</v>
      </c>
      <c r="J155" s="15">
        <v>3.8661000000000001E-2</v>
      </c>
      <c r="K155" s="15">
        <v>99.011899999999997</v>
      </c>
      <c r="M155" s="16"/>
      <c r="O155" s="8" t="s">
        <v>34</v>
      </c>
      <c r="P155" s="15">
        <v>16.299399999999999</v>
      </c>
      <c r="Q155" s="15">
        <v>39.3386</v>
      </c>
      <c r="R155" s="15">
        <v>43.330199999999998</v>
      </c>
      <c r="S155" s="15">
        <v>0.21288599999999999</v>
      </c>
      <c r="T155" s="15">
        <v>0.27484599999999998</v>
      </c>
      <c r="U155" s="15">
        <v>0.27689200000000003</v>
      </c>
      <c r="V155" s="15">
        <v>3.9380999999999999E-2</v>
      </c>
      <c r="W155" s="15">
        <v>7.9500000000000003E-4</v>
      </c>
      <c r="X155" s="15">
        <v>99.765199999999993</v>
      </c>
    </row>
    <row r="156" spans="1:24" x14ac:dyDescent="0.2">
      <c r="B156" s="2" t="s">
        <v>33</v>
      </c>
      <c r="C156" s="15">
        <v>15.9063</v>
      </c>
      <c r="D156" s="15">
        <v>43.457500000000003</v>
      </c>
      <c r="E156" s="15">
        <v>39.061</v>
      </c>
      <c r="F156" s="15">
        <v>-4.4600000000000004E-3</v>
      </c>
      <c r="G156" s="15">
        <v>0.31750899999999999</v>
      </c>
      <c r="H156" s="15">
        <v>0.24040900000000001</v>
      </c>
      <c r="I156" s="15">
        <v>1.291E-2</v>
      </c>
      <c r="J156" s="15">
        <v>3.9496000000000003E-2</v>
      </c>
      <c r="K156" s="15">
        <v>99.030600000000007</v>
      </c>
      <c r="M156" s="16"/>
      <c r="O156" s="8" t="s">
        <v>34</v>
      </c>
      <c r="P156" s="15">
        <v>16.386299999999999</v>
      </c>
      <c r="Q156" s="15">
        <v>39.470300000000002</v>
      </c>
      <c r="R156" s="15">
        <v>43.724699999999999</v>
      </c>
      <c r="S156" s="15">
        <v>0.222578</v>
      </c>
      <c r="T156" s="15">
        <v>0.28745999999999999</v>
      </c>
      <c r="U156" s="15">
        <v>0.27646599999999999</v>
      </c>
      <c r="V156" s="15">
        <v>4.6732999999999997E-2</v>
      </c>
      <c r="W156" s="15">
        <v>1.2579E-2</v>
      </c>
      <c r="X156" s="15">
        <v>100.431</v>
      </c>
    </row>
    <row r="157" spans="1:24" x14ac:dyDescent="0.2">
      <c r="B157" s="2" t="s">
        <v>33</v>
      </c>
      <c r="C157" s="15">
        <v>15.891400000000001</v>
      </c>
      <c r="D157" s="15">
        <v>43.249099999999999</v>
      </c>
      <c r="E157" s="15">
        <v>39.0777</v>
      </c>
      <c r="F157" s="15">
        <v>-4.0000000000000001E-3</v>
      </c>
      <c r="G157" s="15">
        <v>0.323295</v>
      </c>
      <c r="H157" s="15">
        <v>0.23561399999999999</v>
      </c>
      <c r="I157" s="15">
        <v>1.263E-3</v>
      </c>
      <c r="J157" s="15">
        <v>4.9132000000000002E-2</v>
      </c>
      <c r="K157" s="15">
        <v>98.823499999999996</v>
      </c>
      <c r="M157" s="16"/>
      <c r="O157" s="8" t="s">
        <v>34</v>
      </c>
      <c r="P157" s="15">
        <v>16.365600000000001</v>
      </c>
      <c r="Q157" s="15">
        <v>39.458799999999997</v>
      </c>
      <c r="R157" s="15">
        <v>43.7926</v>
      </c>
      <c r="S157" s="15">
        <v>0.206483</v>
      </c>
      <c r="T157" s="15">
        <v>0.28326000000000001</v>
      </c>
      <c r="U157" s="15">
        <v>0.27574900000000002</v>
      </c>
      <c r="V157" s="15">
        <v>5.3675E-2</v>
      </c>
      <c r="W157" s="15">
        <v>8.34E-4</v>
      </c>
      <c r="X157" s="15">
        <v>100.426</v>
      </c>
    </row>
    <row r="158" spans="1:24" x14ac:dyDescent="0.2">
      <c r="B158" s="2" t="s">
        <v>33</v>
      </c>
      <c r="C158" s="15">
        <v>15.700900000000001</v>
      </c>
      <c r="D158" s="15">
        <v>43.661099999999998</v>
      </c>
      <c r="E158" s="15">
        <v>39.372399999999999</v>
      </c>
      <c r="F158" s="15">
        <v>-4.6899999999999997E-3</v>
      </c>
      <c r="G158" s="15">
        <v>0.31701600000000002</v>
      </c>
      <c r="H158" s="15">
        <v>0.22850200000000001</v>
      </c>
      <c r="I158" s="15">
        <v>-2.6020000000000001E-2</v>
      </c>
      <c r="J158" s="15">
        <v>4.3889999999999998E-2</v>
      </c>
      <c r="K158" s="15">
        <v>99.293199999999999</v>
      </c>
      <c r="M158" s="16"/>
      <c r="O158" s="8" t="s">
        <v>34</v>
      </c>
      <c r="P158" s="15">
        <v>16.474900000000002</v>
      </c>
      <c r="Q158" s="15">
        <v>39.352899999999998</v>
      </c>
      <c r="R158" s="15">
        <v>43.8384</v>
      </c>
      <c r="S158" s="15">
        <v>0.21703</v>
      </c>
      <c r="T158" s="15">
        <v>0.29951800000000001</v>
      </c>
      <c r="U158" s="15">
        <v>0.28112300000000001</v>
      </c>
      <c r="V158" s="15">
        <v>4.4498000000000003E-2</v>
      </c>
      <c r="W158" s="15">
        <v>2.4450000000000001E-3</v>
      </c>
      <c r="X158" s="15">
        <v>100.51300000000001</v>
      </c>
    </row>
    <row r="159" spans="1:24" x14ac:dyDescent="0.2">
      <c r="B159" s="2" t="s">
        <v>33</v>
      </c>
      <c r="C159" s="15">
        <v>15.7102</v>
      </c>
      <c r="D159" s="15">
        <v>43.707500000000003</v>
      </c>
      <c r="E159" s="15">
        <v>39.275799999999997</v>
      </c>
      <c r="F159" s="15">
        <v>-2.6900000000000001E-3</v>
      </c>
      <c r="G159" s="15">
        <v>0.32350000000000001</v>
      </c>
      <c r="H159" s="15">
        <v>0.223526</v>
      </c>
      <c r="I159" s="15">
        <v>2.6549999999999998E-3</v>
      </c>
      <c r="J159" s="15">
        <v>4.4345999999999997E-2</v>
      </c>
      <c r="K159" s="15">
        <v>99.284800000000004</v>
      </c>
      <c r="M159" s="16"/>
      <c r="N159" s="9" t="s">
        <v>18</v>
      </c>
      <c r="O159" s="8" t="s">
        <v>34</v>
      </c>
      <c r="P159" s="15">
        <v>16.484200000000001</v>
      </c>
      <c r="Q159" s="15">
        <v>39.2806</v>
      </c>
      <c r="R159" s="15">
        <v>43.5809</v>
      </c>
      <c r="S159" s="15">
        <v>0.22028</v>
      </c>
      <c r="T159" s="15">
        <v>0.27182600000000001</v>
      </c>
      <c r="U159" s="15">
        <v>0.280914</v>
      </c>
      <c r="V159" s="15">
        <v>4.8230000000000002E-2</v>
      </c>
      <c r="W159" s="15">
        <v>2.5381000000000001E-2</v>
      </c>
      <c r="X159" s="15">
        <v>100.18</v>
      </c>
    </row>
    <row r="160" spans="1:24" x14ac:dyDescent="0.2">
      <c r="A160" s="2" t="s">
        <v>18</v>
      </c>
      <c r="B160" s="2" t="s">
        <v>33</v>
      </c>
      <c r="C160" s="15">
        <v>15.687200000000001</v>
      </c>
      <c r="D160" s="15">
        <v>43.5197</v>
      </c>
      <c r="E160" s="15">
        <v>39.4377</v>
      </c>
      <c r="F160" s="15">
        <v>-6.1599999999999997E-3</v>
      </c>
      <c r="G160" s="15">
        <v>0.34434700000000001</v>
      </c>
      <c r="H160" s="15">
        <v>0.22220999999999999</v>
      </c>
      <c r="I160" s="15">
        <v>-5.77E-3</v>
      </c>
      <c r="J160" s="15">
        <v>5.2075999999999997E-2</v>
      </c>
      <c r="K160" s="15">
        <v>99.251199999999997</v>
      </c>
      <c r="M160" s="16"/>
      <c r="O160" s="8" t="s">
        <v>35</v>
      </c>
      <c r="P160" s="15">
        <v>9.6398100000000007</v>
      </c>
      <c r="Q160" s="15">
        <v>40.1721</v>
      </c>
      <c r="R160" s="15">
        <v>49.381300000000003</v>
      </c>
      <c r="S160" s="15">
        <v>0.132523</v>
      </c>
      <c r="T160" s="15">
        <v>0.37187300000000001</v>
      </c>
      <c r="U160" s="15">
        <v>9.0539999999999995E-2</v>
      </c>
      <c r="V160" s="15">
        <v>1.5035E-2</v>
      </c>
      <c r="W160" s="15">
        <v>1.5439E-2</v>
      </c>
      <c r="X160" s="15">
        <v>99.831900000000005</v>
      </c>
    </row>
    <row r="161" spans="1:24" x14ac:dyDescent="0.2">
      <c r="A161" s="2" t="s">
        <v>15</v>
      </c>
      <c r="B161" s="2" t="s">
        <v>36</v>
      </c>
      <c r="C161" s="15">
        <v>20.1755</v>
      </c>
      <c r="D161" s="15">
        <v>39.695900000000002</v>
      </c>
      <c r="E161" s="15">
        <v>38.666200000000003</v>
      </c>
      <c r="F161" s="15">
        <v>-4.5900000000000003E-3</v>
      </c>
      <c r="G161" s="15">
        <v>0.30018</v>
      </c>
      <c r="H161" s="15">
        <v>0.26731100000000002</v>
      </c>
      <c r="I161" s="15">
        <v>-1.001E-2</v>
      </c>
      <c r="J161" s="15">
        <v>2.6307000000000001E-2</v>
      </c>
      <c r="K161" s="15">
        <v>99.116699999999994</v>
      </c>
      <c r="M161" s="16"/>
      <c r="O161" s="8" t="s">
        <v>35</v>
      </c>
      <c r="P161" s="15">
        <v>9.5774299999999997</v>
      </c>
      <c r="Q161" s="15">
        <v>40.715400000000002</v>
      </c>
      <c r="R161" s="15">
        <v>49.578600000000002</v>
      </c>
      <c r="S161" s="15">
        <v>0.145375</v>
      </c>
      <c r="T161" s="15">
        <v>0.37906699999999999</v>
      </c>
      <c r="U161" s="15">
        <v>9.0803999999999996E-2</v>
      </c>
      <c r="V161" s="15">
        <v>1.5906E-2</v>
      </c>
      <c r="W161" s="15">
        <v>2.9675E-2</v>
      </c>
      <c r="X161" s="15">
        <v>100.533</v>
      </c>
    </row>
    <row r="162" spans="1:24" x14ac:dyDescent="0.2">
      <c r="B162" s="2" t="s">
        <v>36</v>
      </c>
      <c r="C162" s="15">
        <v>16.705500000000001</v>
      </c>
      <c r="D162" s="15">
        <v>42.865000000000002</v>
      </c>
      <c r="E162" s="15">
        <v>39.317100000000003</v>
      </c>
      <c r="F162" s="15">
        <v>-7.4599999999999996E-3</v>
      </c>
      <c r="G162" s="15">
        <v>0.32022499999999998</v>
      </c>
      <c r="H162" s="15">
        <v>0.26442700000000002</v>
      </c>
      <c r="I162" s="15">
        <v>-1.6480000000000002E-2</v>
      </c>
      <c r="J162" s="15">
        <v>2.9772E-2</v>
      </c>
      <c r="K162" s="15">
        <v>99.478099999999998</v>
      </c>
      <c r="M162" s="16"/>
      <c r="O162" s="8" t="s">
        <v>35</v>
      </c>
      <c r="P162" s="15">
        <v>9.5168599999999994</v>
      </c>
      <c r="Q162" s="15">
        <v>39.799700000000001</v>
      </c>
      <c r="R162" s="15">
        <v>49.271599999999999</v>
      </c>
      <c r="S162" s="15">
        <v>0.14666599999999999</v>
      </c>
      <c r="T162" s="15">
        <v>0.35244399999999998</v>
      </c>
      <c r="U162" s="15">
        <v>9.5597000000000001E-2</v>
      </c>
      <c r="V162" s="15">
        <v>1.2031999999999999E-2</v>
      </c>
      <c r="W162" s="15">
        <v>1.2227E-2</v>
      </c>
      <c r="X162" s="15">
        <v>99.191900000000004</v>
      </c>
    </row>
    <row r="163" spans="1:24" x14ac:dyDescent="0.2">
      <c r="B163" s="2" t="s">
        <v>36</v>
      </c>
      <c r="C163" s="15">
        <v>16.234100000000002</v>
      </c>
      <c r="D163" s="15">
        <v>43.2806</v>
      </c>
      <c r="E163" s="15">
        <v>39.430999999999997</v>
      </c>
      <c r="F163" s="15">
        <v>-5.3800000000000002E-3</v>
      </c>
      <c r="G163" s="15">
        <v>0.32470300000000002</v>
      </c>
      <c r="H163" s="15">
        <v>0.26481100000000002</v>
      </c>
      <c r="I163" s="15">
        <v>-1.102E-2</v>
      </c>
      <c r="J163" s="15">
        <v>3.3283E-2</v>
      </c>
      <c r="K163" s="15">
        <v>99.552000000000007</v>
      </c>
      <c r="M163" s="16"/>
      <c r="O163" s="8" t="s">
        <v>35</v>
      </c>
      <c r="P163" s="18">
        <v>9.6309699999999996</v>
      </c>
      <c r="Q163" s="18">
        <v>40.459400000000002</v>
      </c>
      <c r="R163" s="18">
        <v>49.518700000000003</v>
      </c>
      <c r="S163" s="18">
        <v>0.134602</v>
      </c>
      <c r="T163" s="18">
        <v>0.34743099999999999</v>
      </c>
      <c r="U163" s="18">
        <v>9.8077999999999999E-2</v>
      </c>
      <c r="V163" s="18">
        <v>1.2893E-2</v>
      </c>
      <c r="W163" s="18">
        <v>2.2565999999999999E-2</v>
      </c>
      <c r="X163" s="18">
        <v>100.223</v>
      </c>
    </row>
    <row r="164" spans="1:24" x14ac:dyDescent="0.2">
      <c r="B164" s="2" t="s">
        <v>36</v>
      </c>
      <c r="C164" s="15">
        <v>16.171099999999999</v>
      </c>
      <c r="D164" s="15">
        <v>43.432299999999998</v>
      </c>
      <c r="E164" s="15">
        <v>39.545299999999997</v>
      </c>
      <c r="F164" s="15">
        <v>-3.6099999999999999E-3</v>
      </c>
      <c r="G164" s="15">
        <v>0.32133400000000001</v>
      </c>
      <c r="H164" s="15">
        <v>0.26249499999999998</v>
      </c>
      <c r="I164" s="15">
        <v>-4.7600000000000003E-3</v>
      </c>
      <c r="J164" s="15">
        <v>3.3620999999999998E-2</v>
      </c>
      <c r="K164" s="15">
        <v>99.7577</v>
      </c>
      <c r="M164" s="16"/>
      <c r="N164" s="9" t="s">
        <v>15</v>
      </c>
      <c r="O164" s="8" t="s">
        <v>37</v>
      </c>
      <c r="P164" s="18">
        <v>28.7837</v>
      </c>
      <c r="Q164" s="18">
        <v>37.198300000000003</v>
      </c>
      <c r="R164" s="18">
        <v>33.899099999999997</v>
      </c>
      <c r="S164" s="18">
        <v>0.31529400000000002</v>
      </c>
      <c r="T164" s="18">
        <v>0.23492199999999999</v>
      </c>
      <c r="U164" s="18">
        <v>0.26868799999999998</v>
      </c>
      <c r="V164" s="18">
        <v>2.1589000000000001E-2</v>
      </c>
      <c r="W164" s="18">
        <v>-3.3E-4</v>
      </c>
      <c r="X164" s="18">
        <v>100.708</v>
      </c>
    </row>
    <row r="165" spans="1:24" x14ac:dyDescent="0.2">
      <c r="B165" s="2" t="s">
        <v>36</v>
      </c>
      <c r="C165" s="15">
        <v>16.108699999999999</v>
      </c>
      <c r="D165" s="15">
        <v>43.0959</v>
      </c>
      <c r="E165" s="15">
        <v>39.145099999999999</v>
      </c>
      <c r="F165" s="15">
        <v>-3.0000000000000001E-3</v>
      </c>
      <c r="G165" s="15">
        <v>0.33177699999999999</v>
      </c>
      <c r="H165" s="15">
        <v>0.25332199999999999</v>
      </c>
      <c r="I165" s="15">
        <v>-1.8440000000000002E-2</v>
      </c>
      <c r="J165" s="15">
        <v>2.7560000000000001E-2</v>
      </c>
      <c r="K165" s="15">
        <v>98.940799999999996</v>
      </c>
      <c r="M165" s="16"/>
      <c r="O165" s="8" t="s">
        <v>37</v>
      </c>
      <c r="P165" s="18">
        <v>23.8047</v>
      </c>
      <c r="Q165" s="18">
        <v>37.942599999999999</v>
      </c>
      <c r="R165" s="18">
        <v>36.417499999999997</v>
      </c>
      <c r="S165" s="18">
        <v>0.25279200000000002</v>
      </c>
      <c r="T165" s="18">
        <v>0.23913599999999999</v>
      </c>
      <c r="U165" s="18">
        <v>0.27118799999999998</v>
      </c>
      <c r="V165" s="18">
        <v>3.4089000000000001E-2</v>
      </c>
      <c r="W165" s="18">
        <v>6.0559999999999998E-3</v>
      </c>
      <c r="X165" s="18">
        <v>98.958799999999997</v>
      </c>
    </row>
    <row r="166" spans="1:24" x14ac:dyDescent="0.2">
      <c r="B166" s="2" t="s">
        <v>36</v>
      </c>
      <c r="C166" s="15">
        <v>15.9718</v>
      </c>
      <c r="D166" s="15">
        <v>43.599499999999999</v>
      </c>
      <c r="E166" s="15">
        <v>39.501300000000001</v>
      </c>
      <c r="F166" s="15">
        <v>-4.0699999999999998E-3</v>
      </c>
      <c r="G166" s="15">
        <v>0.33382499999999998</v>
      </c>
      <c r="H166" s="15">
        <v>0.247528</v>
      </c>
      <c r="I166" s="15">
        <v>6.594E-3</v>
      </c>
      <c r="J166" s="15">
        <v>3.4526000000000001E-2</v>
      </c>
      <c r="K166" s="15">
        <v>99.691000000000003</v>
      </c>
      <c r="M166" s="16"/>
      <c r="O166" s="8" t="s">
        <v>37</v>
      </c>
      <c r="P166" s="18">
        <v>17.7226</v>
      </c>
      <c r="Q166" s="18">
        <v>39.015999999999998</v>
      </c>
      <c r="R166" s="18">
        <v>41.927399999999999</v>
      </c>
      <c r="S166" s="18">
        <v>0.221693</v>
      </c>
      <c r="T166" s="18">
        <v>0.26169100000000001</v>
      </c>
      <c r="U166" s="18">
        <v>0.27910800000000002</v>
      </c>
      <c r="V166" s="18">
        <v>5.2882999999999999E-2</v>
      </c>
      <c r="W166" s="18">
        <v>-2.3800000000000002E-3</v>
      </c>
      <c r="X166" s="18">
        <v>99.4726</v>
      </c>
    </row>
    <row r="167" spans="1:24" x14ac:dyDescent="0.2">
      <c r="B167" s="2" t="s">
        <v>36</v>
      </c>
      <c r="C167" s="15">
        <v>15.9124</v>
      </c>
      <c r="D167" s="15">
        <v>43.508899999999997</v>
      </c>
      <c r="E167" s="15">
        <v>39.460799999999999</v>
      </c>
      <c r="F167" s="15">
        <v>-3.46E-3</v>
      </c>
      <c r="G167" s="15">
        <v>0.338646</v>
      </c>
      <c r="H167" s="15">
        <v>0.238536</v>
      </c>
      <c r="I167" s="15">
        <v>1.48E-3</v>
      </c>
      <c r="J167" s="15">
        <v>4.052E-2</v>
      </c>
      <c r="K167" s="15">
        <v>99.497799999999998</v>
      </c>
      <c r="M167" s="16"/>
      <c r="O167" s="8" t="s">
        <v>37</v>
      </c>
      <c r="P167" s="18">
        <v>16.684200000000001</v>
      </c>
      <c r="Q167" s="18">
        <v>39.295999999999999</v>
      </c>
      <c r="R167" s="18">
        <v>43.174399999999999</v>
      </c>
      <c r="S167" s="18">
        <v>0.21506600000000001</v>
      </c>
      <c r="T167" s="18">
        <v>0.27900599999999998</v>
      </c>
      <c r="U167" s="18">
        <v>0.27576400000000001</v>
      </c>
      <c r="V167" s="18">
        <v>4.0568E-2</v>
      </c>
      <c r="W167" s="18">
        <v>9.2960000000000004E-3</v>
      </c>
      <c r="X167" s="18">
        <v>99.952200000000005</v>
      </c>
    </row>
    <row r="168" spans="1:24" x14ac:dyDescent="0.2">
      <c r="B168" s="2" t="s">
        <v>36</v>
      </c>
      <c r="C168" s="15">
        <v>15.785</v>
      </c>
      <c r="D168" s="15">
        <v>43.8005</v>
      </c>
      <c r="E168" s="15">
        <v>39.683999999999997</v>
      </c>
      <c r="F168" s="15">
        <v>-3.0849999999999999E-2</v>
      </c>
      <c r="G168" s="15">
        <v>0.34774100000000002</v>
      </c>
      <c r="H168" s="15">
        <v>0.24245900000000001</v>
      </c>
      <c r="I168" s="15">
        <v>6.2560000000000003E-3</v>
      </c>
      <c r="J168" s="15">
        <v>3.5298999999999997E-2</v>
      </c>
      <c r="K168" s="15">
        <v>99.870400000000004</v>
      </c>
      <c r="M168" s="16"/>
      <c r="O168" s="8" t="s">
        <v>38</v>
      </c>
      <c r="P168" s="18">
        <v>16.505500000000001</v>
      </c>
      <c r="Q168" s="18">
        <v>38.855800000000002</v>
      </c>
      <c r="R168" s="18">
        <v>43.181100000000001</v>
      </c>
      <c r="S168" s="18">
        <v>0.21097299999999999</v>
      </c>
      <c r="T168" s="18">
        <v>0.29275800000000002</v>
      </c>
      <c r="U168" s="18">
        <v>0.27939399999999998</v>
      </c>
      <c r="V168" s="18">
        <v>4.3374999999999997E-2</v>
      </c>
      <c r="W168" s="18">
        <v>8.7550000000000006E-3</v>
      </c>
      <c r="X168" s="18">
        <v>99.376499999999993</v>
      </c>
    </row>
    <row r="169" spans="1:24" x14ac:dyDescent="0.2">
      <c r="B169" s="2" t="s">
        <v>36</v>
      </c>
      <c r="C169" s="15">
        <v>15.6699</v>
      </c>
      <c r="D169" s="15">
        <v>43.758000000000003</v>
      </c>
      <c r="E169" s="15">
        <v>39.389099999999999</v>
      </c>
      <c r="F169" s="15">
        <v>-3.46E-3</v>
      </c>
      <c r="G169" s="15">
        <v>0.35333300000000001</v>
      </c>
      <c r="H169" s="15">
        <v>0.23963100000000001</v>
      </c>
      <c r="I169" s="15">
        <v>-1.8500000000000001E-3</v>
      </c>
      <c r="J169" s="15">
        <v>3.8259000000000001E-2</v>
      </c>
      <c r="K169" s="15">
        <v>99.442800000000005</v>
      </c>
      <c r="M169" s="16"/>
      <c r="O169" s="8" t="s">
        <v>38</v>
      </c>
      <c r="P169" s="18">
        <v>16.286300000000001</v>
      </c>
      <c r="Q169" s="18">
        <v>38.9559</v>
      </c>
      <c r="R169" s="18">
        <v>43.612900000000003</v>
      </c>
      <c r="S169" s="18">
        <v>0.22495899999999999</v>
      </c>
      <c r="T169" s="18">
        <v>0.27951599999999999</v>
      </c>
      <c r="U169" s="18">
        <v>0.28418300000000002</v>
      </c>
      <c r="V169" s="18">
        <v>4.0797E-2</v>
      </c>
      <c r="W169" s="18">
        <v>8.5749999999999993E-3</v>
      </c>
      <c r="X169" s="18">
        <v>99.676000000000002</v>
      </c>
    </row>
    <row r="170" spans="1:24" x14ac:dyDescent="0.2">
      <c r="B170" s="2" t="s">
        <v>36</v>
      </c>
      <c r="C170" s="15">
        <v>15.6121</v>
      </c>
      <c r="D170" s="15">
        <v>43.689900000000002</v>
      </c>
      <c r="E170" s="15">
        <v>39.442599999999999</v>
      </c>
      <c r="F170" s="15">
        <v>-5.2300000000000003E-3</v>
      </c>
      <c r="G170" s="15">
        <v>0.37798399999999999</v>
      </c>
      <c r="H170" s="15">
        <v>0.23049</v>
      </c>
      <c r="I170" s="15">
        <v>-4.5199999999999997E-3</v>
      </c>
      <c r="J170" s="15">
        <v>4.7313000000000001E-2</v>
      </c>
      <c r="K170" s="15">
        <v>99.390600000000006</v>
      </c>
      <c r="M170" s="16"/>
      <c r="O170" s="8" t="s">
        <v>38</v>
      </c>
      <c r="P170" s="18">
        <v>16.297499999999999</v>
      </c>
      <c r="Q170" s="18">
        <v>38.9754</v>
      </c>
      <c r="R170" s="18">
        <v>43.457900000000002</v>
      </c>
      <c r="S170" s="18">
        <v>0.23139100000000001</v>
      </c>
      <c r="T170" s="18">
        <v>0.27723799999999998</v>
      </c>
      <c r="U170" s="18">
        <v>0.28173500000000001</v>
      </c>
      <c r="V170" s="18">
        <v>5.8691E-2</v>
      </c>
      <c r="W170" s="18">
        <v>1.2722000000000001E-2</v>
      </c>
      <c r="X170" s="18">
        <v>99.594999999999999</v>
      </c>
    </row>
    <row r="171" spans="1:24" x14ac:dyDescent="0.2">
      <c r="B171" s="2" t="s">
        <v>36</v>
      </c>
      <c r="C171" s="15">
        <v>15.4786</v>
      </c>
      <c r="D171" s="15">
        <v>43.802</v>
      </c>
      <c r="E171" s="15">
        <v>39.551299999999998</v>
      </c>
      <c r="F171" s="15">
        <v>-4.6899999999999997E-3</v>
      </c>
      <c r="G171" s="15">
        <v>0.381689</v>
      </c>
      <c r="H171" s="15">
        <v>0.230187</v>
      </c>
      <c r="I171" s="15">
        <v>8.8730000000000007E-3</v>
      </c>
      <c r="J171" s="15">
        <v>3.2354000000000001E-2</v>
      </c>
      <c r="K171" s="15">
        <v>99.480400000000003</v>
      </c>
      <c r="M171" s="16"/>
      <c r="O171" s="8" t="s">
        <v>38</v>
      </c>
      <c r="P171" s="18">
        <v>16.368600000000001</v>
      </c>
      <c r="Q171" s="18">
        <v>39.497700000000002</v>
      </c>
      <c r="R171" s="18">
        <v>43.423900000000003</v>
      </c>
      <c r="S171" s="18">
        <v>0.22167100000000001</v>
      </c>
      <c r="T171" s="18">
        <v>0.27765699999999999</v>
      </c>
      <c r="U171" s="18">
        <v>0.27134000000000003</v>
      </c>
      <c r="V171" s="18">
        <v>5.3148000000000001E-2</v>
      </c>
      <c r="W171" s="18">
        <v>2.3579999999999999E-3</v>
      </c>
      <c r="X171" s="18">
        <v>100.102</v>
      </c>
    </row>
    <row r="172" spans="1:24" x14ac:dyDescent="0.2">
      <c r="B172" s="2" t="s">
        <v>36</v>
      </c>
      <c r="C172" s="15">
        <v>15.3605</v>
      </c>
      <c r="D172" s="15">
        <v>43.794199999999996</v>
      </c>
      <c r="E172" s="15">
        <v>39.520899999999997</v>
      </c>
      <c r="F172" s="15">
        <v>-5.0800000000000003E-3</v>
      </c>
      <c r="G172" s="15">
        <v>0.39281500000000003</v>
      </c>
      <c r="H172" s="15">
        <v>0.22593199999999999</v>
      </c>
      <c r="I172" s="15">
        <v>-2.3179999999999999E-2</v>
      </c>
      <c r="J172" s="15">
        <v>4.4024000000000001E-2</v>
      </c>
      <c r="K172" s="15">
        <v>99.310199999999995</v>
      </c>
      <c r="M172" s="16"/>
      <c r="O172" s="8" t="s">
        <v>38</v>
      </c>
      <c r="P172" s="18">
        <v>16.3794</v>
      </c>
      <c r="Q172" s="18">
        <v>39.063600000000001</v>
      </c>
      <c r="R172" s="18">
        <v>43.340699999999998</v>
      </c>
      <c r="S172" s="18">
        <v>0.213342</v>
      </c>
      <c r="T172" s="18">
        <v>0.285881</v>
      </c>
      <c r="U172" s="18">
        <v>0.27914499999999998</v>
      </c>
      <c r="V172" s="18">
        <v>3.8975999999999997E-2</v>
      </c>
      <c r="W172" s="18">
        <v>2.7030000000000001E-3</v>
      </c>
      <c r="X172" s="18">
        <v>99.614000000000004</v>
      </c>
    </row>
    <row r="173" spans="1:24" x14ac:dyDescent="0.2">
      <c r="B173" s="2" t="s">
        <v>36</v>
      </c>
      <c r="C173" s="15">
        <v>15.1874</v>
      </c>
      <c r="D173" s="15">
        <v>43.882399999999997</v>
      </c>
      <c r="E173" s="15">
        <v>39.4739</v>
      </c>
      <c r="F173" s="15">
        <v>-3.2299999999999998E-3</v>
      </c>
      <c r="G173" s="15">
        <v>0.39828999999999998</v>
      </c>
      <c r="H173" s="15">
        <v>0.220554</v>
      </c>
      <c r="I173" s="15">
        <v>-3.0799999999999998E-3</v>
      </c>
      <c r="J173" s="15">
        <v>4.6448999999999997E-2</v>
      </c>
      <c r="K173" s="15">
        <v>99.202699999999993</v>
      </c>
      <c r="M173" s="16"/>
      <c r="O173" s="8" t="s">
        <v>38</v>
      </c>
      <c r="P173" s="18">
        <v>16.4039</v>
      </c>
      <c r="Q173" s="18">
        <v>38.818300000000001</v>
      </c>
      <c r="R173" s="18">
        <v>43.427</v>
      </c>
      <c r="S173" s="18">
        <v>0.21257599999999999</v>
      </c>
      <c r="T173" s="18">
        <v>0.27909400000000001</v>
      </c>
      <c r="U173" s="18">
        <v>0.27962700000000001</v>
      </c>
      <c r="V173" s="18">
        <v>4.5623999999999998E-2</v>
      </c>
      <c r="W173" s="18">
        <v>9.9600000000000001E-3</v>
      </c>
      <c r="X173" s="18">
        <v>99.462000000000003</v>
      </c>
    </row>
    <row r="174" spans="1:24" x14ac:dyDescent="0.2">
      <c r="B174" s="2" t="s">
        <v>36</v>
      </c>
      <c r="C174" s="15">
        <v>15.141500000000001</v>
      </c>
      <c r="D174" s="15">
        <v>44.082500000000003</v>
      </c>
      <c r="E174" s="15">
        <v>39.6233</v>
      </c>
      <c r="F174" s="15">
        <v>-4.3899999999999998E-3</v>
      </c>
      <c r="G174" s="15">
        <v>0.40588000000000002</v>
      </c>
      <c r="H174" s="15">
        <v>0.21981899999999999</v>
      </c>
      <c r="I174" s="15">
        <v>-4.1799999999999997E-3</v>
      </c>
      <c r="J174" s="15">
        <v>3.7110999999999998E-2</v>
      </c>
      <c r="K174" s="15">
        <v>99.501400000000004</v>
      </c>
      <c r="M174" s="16"/>
      <c r="O174" s="8" t="s">
        <v>38</v>
      </c>
      <c r="P174" s="18">
        <v>16.27</v>
      </c>
      <c r="Q174" s="18">
        <v>39.206800000000001</v>
      </c>
      <c r="R174" s="18">
        <v>43.424300000000002</v>
      </c>
      <c r="S174" s="18">
        <v>0.23105899999999999</v>
      </c>
      <c r="T174" s="18">
        <v>0.29277700000000001</v>
      </c>
      <c r="U174" s="18">
        <v>0.27646599999999999</v>
      </c>
      <c r="V174" s="18">
        <v>3.6088000000000002E-2</v>
      </c>
      <c r="W174" s="18">
        <v>1.2351000000000001E-2</v>
      </c>
      <c r="X174" s="18">
        <v>99.759</v>
      </c>
    </row>
    <row r="175" spans="1:24" x14ac:dyDescent="0.2">
      <c r="B175" s="2" t="s">
        <v>36</v>
      </c>
      <c r="C175" s="15">
        <v>15.053599999999999</v>
      </c>
      <c r="D175" s="15">
        <v>43.999499999999998</v>
      </c>
      <c r="E175" s="15">
        <v>39.469799999999999</v>
      </c>
      <c r="F175" s="15">
        <v>-4.3899999999999998E-3</v>
      </c>
      <c r="G175" s="15">
        <v>0.40789700000000001</v>
      </c>
      <c r="H175" s="15">
        <v>0.219999</v>
      </c>
      <c r="I175" s="15">
        <v>-3.7799999999999999E-3</v>
      </c>
      <c r="J175" s="15">
        <v>4.1452999999999997E-2</v>
      </c>
      <c r="K175" s="15">
        <v>99.184100000000001</v>
      </c>
      <c r="M175" s="16"/>
      <c r="N175" s="9" t="s">
        <v>18</v>
      </c>
      <c r="O175" s="8" t="s">
        <v>38</v>
      </c>
      <c r="P175" s="18">
        <v>16.6617</v>
      </c>
      <c r="Q175" s="18">
        <v>39.423000000000002</v>
      </c>
      <c r="R175" s="18">
        <v>43.249600000000001</v>
      </c>
      <c r="S175" s="18">
        <v>0.21343400000000001</v>
      </c>
      <c r="T175" s="18">
        <v>0.28098299999999998</v>
      </c>
      <c r="U175" s="18">
        <v>0.27745999999999998</v>
      </c>
      <c r="V175" s="18">
        <v>4.4212000000000001E-2</v>
      </c>
      <c r="W175" s="18">
        <v>8.7349999999999997E-3</v>
      </c>
      <c r="X175" s="18">
        <v>100.163</v>
      </c>
    </row>
    <row r="176" spans="1:24" x14ac:dyDescent="0.2">
      <c r="B176" s="2" t="s">
        <v>36</v>
      </c>
      <c r="C176" s="15">
        <v>14.974</v>
      </c>
      <c r="D176" s="15">
        <v>44.135800000000003</v>
      </c>
      <c r="E176" s="15">
        <v>39.496899999999997</v>
      </c>
      <c r="F176" s="15">
        <v>-5.2399999999999999E-3</v>
      </c>
      <c r="G176" s="15">
        <v>0.42808400000000002</v>
      </c>
      <c r="H176" s="15">
        <v>0.21596399999999999</v>
      </c>
      <c r="I176" s="15">
        <v>9.1000000000000003E-5</v>
      </c>
      <c r="J176" s="15">
        <v>3.1831999999999999E-2</v>
      </c>
      <c r="K176" s="15">
        <v>99.2774</v>
      </c>
      <c r="M176" s="16"/>
      <c r="N176" s="9" t="s">
        <v>15</v>
      </c>
      <c r="O176" s="8" t="s">
        <v>39</v>
      </c>
      <c r="P176" s="18">
        <v>25.610499999999998</v>
      </c>
      <c r="Q176" s="18">
        <v>37.738300000000002</v>
      </c>
      <c r="R176" s="18">
        <v>35.996600000000001</v>
      </c>
      <c r="S176" s="18">
        <v>0.30791099999999999</v>
      </c>
      <c r="T176" s="18">
        <v>0.26929399999999998</v>
      </c>
      <c r="U176" s="18">
        <v>0.28274899999999997</v>
      </c>
      <c r="V176" s="18">
        <v>2.4438999999999999E-2</v>
      </c>
      <c r="W176" s="18">
        <v>7.2240000000000004E-3</v>
      </c>
      <c r="X176" s="18">
        <v>100.233</v>
      </c>
    </row>
    <row r="177" spans="1:24" x14ac:dyDescent="0.2">
      <c r="B177" s="2" t="s">
        <v>36</v>
      </c>
      <c r="C177" s="15">
        <v>14.8775</v>
      </c>
      <c r="D177" s="15">
        <v>44.268700000000003</v>
      </c>
      <c r="E177" s="15">
        <v>39.5961</v>
      </c>
      <c r="F177" s="15">
        <v>-2.7699999999999999E-3</v>
      </c>
      <c r="G177" s="15">
        <v>0.42061999999999999</v>
      </c>
      <c r="H177" s="15">
        <v>0.211946</v>
      </c>
      <c r="I177" s="15">
        <v>-3.3300000000000001E-3</v>
      </c>
      <c r="J177" s="15">
        <v>3.7932E-2</v>
      </c>
      <c r="K177" s="15">
        <v>99.406700000000001</v>
      </c>
      <c r="M177" s="16"/>
      <c r="O177" s="8" t="s">
        <v>39</v>
      </c>
      <c r="P177" s="18">
        <v>21.9543</v>
      </c>
      <c r="Q177" s="18">
        <v>38.351599999999998</v>
      </c>
      <c r="R177" s="18">
        <v>38.830500000000001</v>
      </c>
      <c r="S177" s="18">
        <v>0.25826300000000002</v>
      </c>
      <c r="T177" s="18">
        <v>0.27103899999999997</v>
      </c>
      <c r="U177" s="18">
        <v>0.27488400000000002</v>
      </c>
      <c r="V177" s="18">
        <v>4.2020000000000002E-2</v>
      </c>
      <c r="W177" s="18">
        <v>1.0135999999999999E-2</v>
      </c>
      <c r="X177" s="18">
        <v>99.979500000000002</v>
      </c>
    </row>
    <row r="178" spans="1:24" x14ac:dyDescent="0.2">
      <c r="A178" s="2" t="s">
        <v>18</v>
      </c>
      <c r="B178" s="2" t="s">
        <v>36</v>
      </c>
      <c r="C178" s="15">
        <v>14.780099999999999</v>
      </c>
      <c r="D178" s="15">
        <v>44.267099999999999</v>
      </c>
      <c r="E178" s="15">
        <v>39.489400000000003</v>
      </c>
      <c r="F178" s="15">
        <v>-2.3900000000000002E-3</v>
      </c>
      <c r="G178" s="15">
        <v>0.43029899999999999</v>
      </c>
      <c r="H178" s="15">
        <v>0.2092</v>
      </c>
      <c r="I178" s="15">
        <v>5.2399999999999999E-3</v>
      </c>
      <c r="J178" s="15">
        <v>4.0835000000000003E-2</v>
      </c>
      <c r="K178" s="15">
        <v>99.219800000000006</v>
      </c>
      <c r="M178" s="16"/>
      <c r="O178" s="8" t="s">
        <v>39</v>
      </c>
      <c r="P178" s="18">
        <v>19.645399999999999</v>
      </c>
      <c r="Q178" s="18">
        <v>38.9377</v>
      </c>
      <c r="R178" s="18">
        <v>40.7333</v>
      </c>
      <c r="S178" s="18">
        <v>0.24818200000000001</v>
      </c>
      <c r="T178" s="18">
        <v>0.26934000000000002</v>
      </c>
      <c r="U178" s="18">
        <v>0.27495799999999998</v>
      </c>
      <c r="V178" s="18">
        <v>3.9486E-2</v>
      </c>
      <c r="W178" s="18">
        <v>2.3900000000000002E-3</v>
      </c>
      <c r="X178" s="18">
        <v>100.15300000000001</v>
      </c>
    </row>
    <row r="179" spans="1:24" x14ac:dyDescent="0.2">
      <c r="A179" s="2" t="s">
        <v>15</v>
      </c>
      <c r="B179" s="2" t="s">
        <v>40</v>
      </c>
      <c r="C179" s="15">
        <v>22.502500000000001</v>
      </c>
      <c r="D179" s="15">
        <v>37.832099999999997</v>
      </c>
      <c r="E179" s="15">
        <v>38.174799999999998</v>
      </c>
      <c r="F179" s="15">
        <v>-2.8999999999999998E-3</v>
      </c>
      <c r="G179" s="15">
        <v>0.27655200000000002</v>
      </c>
      <c r="H179" s="15">
        <v>0.26245400000000002</v>
      </c>
      <c r="I179" s="15">
        <v>-7.9000000000000001E-4</v>
      </c>
      <c r="J179" s="15">
        <v>1.9533999999999999E-2</v>
      </c>
      <c r="K179" s="15">
        <v>99.0642</v>
      </c>
      <c r="M179" s="16"/>
      <c r="O179" s="8" t="s">
        <v>39</v>
      </c>
      <c r="P179" s="18">
        <v>18.157800000000002</v>
      </c>
      <c r="Q179" s="18">
        <v>38.945099999999996</v>
      </c>
      <c r="R179" s="18">
        <v>41.876399999999997</v>
      </c>
      <c r="S179" s="18">
        <v>0.231403</v>
      </c>
      <c r="T179" s="18">
        <v>0.26335399999999998</v>
      </c>
      <c r="U179" s="18">
        <v>0.280088</v>
      </c>
      <c r="V179" s="18">
        <v>4.8839E-2</v>
      </c>
      <c r="W179" s="18">
        <v>2.4877E-2</v>
      </c>
      <c r="X179" s="18">
        <v>99.826999999999998</v>
      </c>
    </row>
    <row r="180" spans="1:24" x14ac:dyDescent="0.2">
      <c r="B180" s="2" t="s">
        <v>40</v>
      </c>
      <c r="C180" s="15">
        <v>19.651</v>
      </c>
      <c r="D180" s="15">
        <v>40.3795</v>
      </c>
      <c r="E180" s="15">
        <v>38.718200000000003</v>
      </c>
      <c r="F180" s="15">
        <v>-4.6000000000000001E-4</v>
      </c>
      <c r="G180" s="15">
        <v>0.29554900000000001</v>
      </c>
      <c r="H180" s="15">
        <v>0.28704800000000003</v>
      </c>
      <c r="I180" s="15">
        <v>9.6609999999999994E-3</v>
      </c>
      <c r="J180" s="15">
        <v>3.0074E-2</v>
      </c>
      <c r="K180" s="15">
        <v>99.370599999999996</v>
      </c>
      <c r="M180" s="16"/>
      <c r="O180" s="8" t="s">
        <v>39</v>
      </c>
      <c r="P180" s="18">
        <v>17.3094</v>
      </c>
      <c r="Q180" s="18">
        <v>39.121600000000001</v>
      </c>
      <c r="R180" s="18">
        <v>42.731900000000003</v>
      </c>
      <c r="S180" s="18">
        <v>0.22337799999999999</v>
      </c>
      <c r="T180" s="18">
        <v>0.28967300000000001</v>
      </c>
      <c r="U180" s="18">
        <v>0.27673500000000001</v>
      </c>
      <c r="V180" s="18">
        <v>4.6420000000000003E-2</v>
      </c>
      <c r="W180" s="18">
        <v>8.9300000000000004E-3</v>
      </c>
      <c r="X180" s="18">
        <v>99.992099999999994</v>
      </c>
    </row>
    <row r="181" spans="1:24" x14ac:dyDescent="0.2">
      <c r="B181" s="2" t="s">
        <v>40</v>
      </c>
      <c r="C181" s="15">
        <v>17.2303</v>
      </c>
      <c r="D181" s="15">
        <v>42.292200000000001</v>
      </c>
      <c r="E181" s="15">
        <v>39.195</v>
      </c>
      <c r="F181" s="15">
        <v>-2.15E-3</v>
      </c>
      <c r="G181" s="15">
        <v>0.30582700000000002</v>
      </c>
      <c r="H181" s="15">
        <v>0.274862</v>
      </c>
      <c r="I181" s="15">
        <v>1.1316E-2</v>
      </c>
      <c r="J181" s="15">
        <v>3.356E-2</v>
      </c>
      <c r="K181" s="15">
        <v>99.340900000000005</v>
      </c>
      <c r="M181" s="16"/>
      <c r="O181" s="8" t="s">
        <v>39</v>
      </c>
      <c r="P181" s="18">
        <v>16.748699999999999</v>
      </c>
      <c r="Q181" s="18">
        <v>39.469799999999999</v>
      </c>
      <c r="R181" s="18">
        <v>43.3202</v>
      </c>
      <c r="S181" s="18">
        <v>0.24205399999999999</v>
      </c>
      <c r="T181" s="18">
        <v>0.27866200000000002</v>
      </c>
      <c r="U181" s="18">
        <v>0.28285300000000002</v>
      </c>
      <c r="V181" s="18">
        <v>3.7692999999999997E-2</v>
      </c>
      <c r="W181" s="18">
        <v>1.2348E-2</v>
      </c>
      <c r="X181" s="18">
        <v>100.39100000000001</v>
      </c>
    </row>
    <row r="182" spans="1:24" x14ac:dyDescent="0.2">
      <c r="B182" s="2" t="s">
        <v>40</v>
      </c>
      <c r="C182" s="15">
        <v>16.2774</v>
      </c>
      <c r="D182" s="15">
        <v>43.072200000000002</v>
      </c>
      <c r="E182" s="15">
        <v>39.268000000000001</v>
      </c>
      <c r="F182" s="15">
        <v>9.2199999999999997E-4</v>
      </c>
      <c r="G182" s="15">
        <v>0.32135399999999997</v>
      </c>
      <c r="H182" s="15">
        <v>0.26871600000000001</v>
      </c>
      <c r="I182" s="15">
        <v>3.32E-3</v>
      </c>
      <c r="J182" s="15">
        <v>3.4743999999999997E-2</v>
      </c>
      <c r="K182" s="15">
        <v>99.246700000000004</v>
      </c>
      <c r="M182" s="16"/>
      <c r="O182" s="8" t="s">
        <v>39</v>
      </c>
      <c r="P182" s="18">
        <v>16.4619</v>
      </c>
      <c r="Q182" s="18">
        <v>39.246400000000001</v>
      </c>
      <c r="R182" s="18">
        <v>43.319800000000001</v>
      </c>
      <c r="S182" s="18">
        <v>0.218804</v>
      </c>
      <c r="T182" s="18">
        <v>0.30272100000000002</v>
      </c>
      <c r="U182" s="18">
        <v>0.27368500000000001</v>
      </c>
      <c r="V182" s="18">
        <v>4.0086999999999998E-2</v>
      </c>
      <c r="W182" s="18">
        <v>7.6870000000000003E-3</v>
      </c>
      <c r="X182" s="18">
        <v>99.88</v>
      </c>
    </row>
    <row r="183" spans="1:24" x14ac:dyDescent="0.2">
      <c r="B183" s="2" t="s">
        <v>40</v>
      </c>
      <c r="C183" s="15">
        <v>15.964600000000001</v>
      </c>
      <c r="D183" s="15">
        <v>43.236899999999999</v>
      </c>
      <c r="E183" s="15">
        <v>39.326999999999998</v>
      </c>
      <c r="F183" s="15">
        <v>-1.3799999999999999E-3</v>
      </c>
      <c r="G183" s="15">
        <v>0.335009</v>
      </c>
      <c r="H183" s="15">
        <v>0.25923099999999999</v>
      </c>
      <c r="I183" s="15">
        <v>2.8927999999999999E-2</v>
      </c>
      <c r="J183" s="15">
        <v>3.8259000000000001E-2</v>
      </c>
      <c r="K183" s="15">
        <v>99.188500000000005</v>
      </c>
      <c r="M183" s="16"/>
      <c r="O183" s="8" t="s">
        <v>39</v>
      </c>
      <c r="P183" s="18">
        <v>16.4465</v>
      </c>
      <c r="Q183" s="18">
        <v>39.318300000000001</v>
      </c>
      <c r="R183" s="18">
        <v>43.193100000000001</v>
      </c>
      <c r="S183" s="18">
        <v>0.20985500000000001</v>
      </c>
      <c r="T183" s="18">
        <v>0.28351799999999999</v>
      </c>
      <c r="U183" s="18">
        <v>0.27825800000000001</v>
      </c>
      <c r="V183" s="18">
        <v>5.5767999999999998E-2</v>
      </c>
      <c r="W183" s="18">
        <v>2.0711E-2</v>
      </c>
      <c r="X183" s="18">
        <v>99.788399999999996</v>
      </c>
    </row>
    <row r="184" spans="1:24" x14ac:dyDescent="0.2">
      <c r="B184" s="2" t="s">
        <v>40</v>
      </c>
      <c r="C184" s="15">
        <v>15.6168</v>
      </c>
      <c r="D184" s="15">
        <v>43.592399999999998</v>
      </c>
      <c r="E184" s="15">
        <v>39.441899999999997</v>
      </c>
      <c r="F184" s="15">
        <v>-3.8400000000000001E-3</v>
      </c>
      <c r="G184" s="15">
        <v>0.33773700000000001</v>
      </c>
      <c r="H184" s="15">
        <v>0.25035200000000002</v>
      </c>
      <c r="I184" s="15">
        <v>-2.479E-2</v>
      </c>
      <c r="J184" s="15">
        <v>3.9307000000000002E-2</v>
      </c>
      <c r="K184" s="15">
        <v>99.249899999999997</v>
      </c>
      <c r="M184" s="16"/>
      <c r="O184" s="8" t="s">
        <v>39</v>
      </c>
      <c r="P184" s="18">
        <v>16.3734</v>
      </c>
      <c r="Q184" s="18">
        <v>38.7958</v>
      </c>
      <c r="R184" s="18">
        <v>43.099800000000002</v>
      </c>
      <c r="S184" s="18">
        <v>0.224076</v>
      </c>
      <c r="T184" s="18">
        <v>0.291819</v>
      </c>
      <c r="U184" s="18">
        <v>0.36874600000000002</v>
      </c>
      <c r="V184" s="18">
        <v>5.1330000000000001E-2</v>
      </c>
      <c r="W184" s="18">
        <v>2.9649999999999999E-2</v>
      </c>
      <c r="X184" s="18">
        <v>99.249899999999997</v>
      </c>
    </row>
    <row r="185" spans="1:24" x14ac:dyDescent="0.2">
      <c r="B185" s="2" t="s">
        <v>40</v>
      </c>
      <c r="C185" s="15">
        <v>15.297599999999999</v>
      </c>
      <c r="D185" s="15">
        <v>43.817500000000003</v>
      </c>
      <c r="E185" s="15">
        <v>39.4771</v>
      </c>
      <c r="F185" s="15">
        <v>-6.8999999999999997E-4</v>
      </c>
      <c r="G185" s="15">
        <v>0.35095999999999999</v>
      </c>
      <c r="H185" s="15">
        <v>0.23896300000000001</v>
      </c>
      <c r="I185" s="15">
        <v>2.0100000000000001E-4</v>
      </c>
      <c r="J185" s="15">
        <v>4.0415E-2</v>
      </c>
      <c r="K185" s="15">
        <v>99.221999999999994</v>
      </c>
      <c r="M185" s="16"/>
      <c r="O185" s="8" t="s">
        <v>39</v>
      </c>
      <c r="P185" s="18">
        <v>16.529800000000002</v>
      </c>
      <c r="Q185" s="18">
        <v>39.334099999999999</v>
      </c>
      <c r="R185" s="18">
        <v>43.374600000000001</v>
      </c>
      <c r="S185" s="18">
        <v>0.22203300000000001</v>
      </c>
      <c r="T185" s="18">
        <v>0.273144</v>
      </c>
      <c r="U185" s="18">
        <v>0.28965999999999997</v>
      </c>
      <c r="V185" s="18">
        <v>4.5772E-2</v>
      </c>
      <c r="W185" s="18">
        <v>5.4650000000000002E-3</v>
      </c>
      <c r="X185" s="18">
        <v>100.06</v>
      </c>
    </row>
    <row r="186" spans="1:24" x14ac:dyDescent="0.2">
      <c r="B186" s="2" t="s">
        <v>40</v>
      </c>
      <c r="C186" s="15">
        <v>15.0526</v>
      </c>
      <c r="D186" s="15">
        <v>44.2378</v>
      </c>
      <c r="E186" s="15">
        <v>39.593800000000002</v>
      </c>
      <c r="F186" s="15">
        <v>-1.31E-3</v>
      </c>
      <c r="G186" s="15">
        <v>0.34617399999999998</v>
      </c>
      <c r="H186" s="15">
        <v>0.23396900000000001</v>
      </c>
      <c r="I186" s="15">
        <v>1.8981000000000001E-2</v>
      </c>
      <c r="J186" s="15">
        <v>4.2840999999999997E-2</v>
      </c>
      <c r="K186" s="15">
        <v>99.524900000000002</v>
      </c>
      <c r="M186" s="16"/>
      <c r="O186" s="8" t="s">
        <v>39</v>
      </c>
      <c r="P186" s="18">
        <v>17.1159</v>
      </c>
      <c r="Q186" s="18">
        <v>39.170999999999999</v>
      </c>
      <c r="R186" s="18">
        <v>42.855800000000002</v>
      </c>
      <c r="S186" s="18">
        <v>0.23005400000000001</v>
      </c>
      <c r="T186" s="18">
        <v>0.27238499999999999</v>
      </c>
      <c r="U186" s="18">
        <v>0.30685699999999999</v>
      </c>
      <c r="V186" s="18">
        <v>2.4480999999999999E-2</v>
      </c>
      <c r="W186" s="18">
        <v>-1.57E-3</v>
      </c>
      <c r="X186" s="18">
        <v>99.961799999999997</v>
      </c>
    </row>
    <row r="187" spans="1:24" x14ac:dyDescent="0.2">
      <c r="B187" s="2" t="s">
        <v>40</v>
      </c>
      <c r="C187" s="15">
        <v>14.9229</v>
      </c>
      <c r="D187" s="15">
        <v>44.34</v>
      </c>
      <c r="E187" s="15">
        <v>39.685299999999998</v>
      </c>
      <c r="F187" s="15">
        <v>-3.31E-3</v>
      </c>
      <c r="G187" s="15">
        <v>0.37174600000000002</v>
      </c>
      <c r="H187" s="15">
        <v>0.22609699999999999</v>
      </c>
      <c r="I187" s="15">
        <v>-3.7629999999999997E-2</v>
      </c>
      <c r="J187" s="15">
        <v>4.8848999999999997E-2</v>
      </c>
      <c r="K187" s="15">
        <v>99.553899999999999</v>
      </c>
      <c r="M187" s="16"/>
      <c r="N187" s="9" t="s">
        <v>18</v>
      </c>
      <c r="O187" s="8" t="s">
        <v>39</v>
      </c>
      <c r="P187" s="15">
        <v>17.271100000000001</v>
      </c>
      <c r="Q187" s="15">
        <v>39.313000000000002</v>
      </c>
      <c r="R187" s="15">
        <v>42.994799999999998</v>
      </c>
      <c r="S187" s="15">
        <v>0.234929</v>
      </c>
      <c r="T187" s="15">
        <v>0.26897599999999999</v>
      </c>
      <c r="U187" s="15">
        <v>0.30903000000000003</v>
      </c>
      <c r="V187" s="15">
        <v>3.5395000000000003E-2</v>
      </c>
      <c r="W187" s="15">
        <v>1.1135000000000001E-2</v>
      </c>
      <c r="X187" s="15">
        <v>100.42400000000001</v>
      </c>
    </row>
    <row r="188" spans="1:24" x14ac:dyDescent="0.2">
      <c r="B188" s="2" t="s">
        <v>40</v>
      </c>
      <c r="C188" s="15">
        <v>14.7164</v>
      </c>
      <c r="D188" s="15">
        <v>44.332500000000003</v>
      </c>
      <c r="E188" s="15">
        <v>39.666600000000003</v>
      </c>
      <c r="F188" s="15">
        <v>-6.2E-4</v>
      </c>
      <c r="G188" s="15">
        <v>0.37196899999999999</v>
      </c>
      <c r="H188" s="15">
        <v>0.223887</v>
      </c>
      <c r="I188" s="15">
        <v>2.6349999999999998E-2</v>
      </c>
      <c r="J188" s="15">
        <v>4.2280999999999999E-2</v>
      </c>
      <c r="K188" s="15">
        <v>99.379400000000004</v>
      </c>
      <c r="M188" s="16"/>
      <c r="N188" s="9" t="s">
        <v>15</v>
      </c>
      <c r="O188" s="8" t="s">
        <v>41</v>
      </c>
      <c r="P188" s="15">
        <v>27.654499999999999</v>
      </c>
      <c r="Q188" s="15">
        <v>36.948599999999999</v>
      </c>
      <c r="R188" s="15">
        <v>33.9437</v>
      </c>
      <c r="S188" s="15">
        <v>0.29243000000000002</v>
      </c>
      <c r="T188" s="15">
        <v>0.26324799999999998</v>
      </c>
      <c r="U188" s="15">
        <v>0.27605200000000002</v>
      </c>
      <c r="V188" s="15">
        <v>3.6150000000000002E-2</v>
      </c>
      <c r="W188" s="15">
        <v>1.1475000000000001E-2</v>
      </c>
      <c r="X188" s="15">
        <v>99.421400000000006</v>
      </c>
    </row>
    <row r="189" spans="1:24" x14ac:dyDescent="0.2">
      <c r="B189" s="2" t="s">
        <v>40</v>
      </c>
      <c r="C189" s="15">
        <v>14.587199999999999</v>
      </c>
      <c r="D189" s="15">
        <v>44.539099999999998</v>
      </c>
      <c r="E189" s="15">
        <v>39.703000000000003</v>
      </c>
      <c r="F189" s="15">
        <v>-2.4599999999999999E-3</v>
      </c>
      <c r="G189" s="15">
        <v>0.37548300000000001</v>
      </c>
      <c r="H189" s="15">
        <v>0.223082</v>
      </c>
      <c r="I189" s="15">
        <v>1.096E-3</v>
      </c>
      <c r="J189" s="15">
        <v>4.1638000000000001E-2</v>
      </c>
      <c r="K189" s="15">
        <v>99.468000000000004</v>
      </c>
      <c r="M189" s="16"/>
      <c r="O189" s="8" t="s">
        <v>41</v>
      </c>
      <c r="P189" s="15">
        <v>21.462599999999998</v>
      </c>
      <c r="Q189" s="15">
        <v>38.110300000000002</v>
      </c>
      <c r="R189" s="15">
        <v>39.272300000000001</v>
      </c>
      <c r="S189" s="15">
        <v>0.24532399999999999</v>
      </c>
      <c r="T189" s="15">
        <v>0.25928699999999999</v>
      </c>
      <c r="U189" s="15">
        <v>0.27952100000000002</v>
      </c>
      <c r="V189" s="15">
        <v>3.7104999999999999E-2</v>
      </c>
      <c r="W189" s="15">
        <v>9.8960000000000003E-3</v>
      </c>
      <c r="X189" s="15">
        <v>99.664699999999996</v>
      </c>
    </row>
    <row r="190" spans="1:24" x14ac:dyDescent="0.2">
      <c r="B190" s="2" t="s">
        <v>40</v>
      </c>
      <c r="C190" s="15">
        <v>14.411899999999999</v>
      </c>
      <c r="D190" s="15">
        <v>44.672499999999999</v>
      </c>
      <c r="E190" s="15">
        <v>39.734299999999998</v>
      </c>
      <c r="F190" s="15">
        <v>-6.2399999999999999E-3</v>
      </c>
      <c r="G190" s="15">
        <v>0.38697799999999999</v>
      </c>
      <c r="H190" s="15">
        <v>0.21803800000000001</v>
      </c>
      <c r="I190" s="15">
        <v>2.1011999999999999E-2</v>
      </c>
      <c r="J190" s="15">
        <v>4.8550000000000003E-2</v>
      </c>
      <c r="K190" s="15">
        <v>99.486999999999995</v>
      </c>
      <c r="M190" s="16"/>
      <c r="O190" s="8" t="s">
        <v>41</v>
      </c>
      <c r="P190" s="15">
        <v>19.073</v>
      </c>
      <c r="Q190" s="15">
        <v>38.881</v>
      </c>
      <c r="R190" s="15">
        <v>41.393300000000004</v>
      </c>
      <c r="S190" s="15">
        <v>0.22925699999999999</v>
      </c>
      <c r="T190" s="15">
        <v>0.26948899999999998</v>
      </c>
      <c r="U190" s="15">
        <v>0.27966299999999999</v>
      </c>
      <c r="V190" s="15">
        <v>3.6728999999999998E-2</v>
      </c>
      <c r="W190" s="15">
        <v>2.4289999999999999E-2</v>
      </c>
      <c r="X190" s="15">
        <v>100.19</v>
      </c>
    </row>
    <row r="191" spans="1:24" x14ac:dyDescent="0.2">
      <c r="B191" s="2" t="s">
        <v>40</v>
      </c>
      <c r="C191" s="15">
        <v>14.2502</v>
      </c>
      <c r="D191" s="15">
        <v>44.780900000000003</v>
      </c>
      <c r="E191" s="15">
        <v>39.752400000000002</v>
      </c>
      <c r="F191" s="15">
        <v>-4.5399999999999998E-3</v>
      </c>
      <c r="G191" s="15">
        <v>0.38469500000000001</v>
      </c>
      <c r="H191" s="15">
        <v>0.213948</v>
      </c>
      <c r="I191" s="15">
        <v>-5.3940000000000002E-2</v>
      </c>
      <c r="J191" s="15">
        <v>4.5477999999999998E-2</v>
      </c>
      <c r="K191" s="15">
        <v>99.369100000000003</v>
      </c>
      <c r="M191" s="16"/>
      <c r="O191" s="8" t="s">
        <v>41</v>
      </c>
      <c r="P191" s="15">
        <v>17.9864</v>
      </c>
      <c r="Q191" s="15">
        <v>39.266599999999997</v>
      </c>
      <c r="R191" s="15">
        <v>42.323799999999999</v>
      </c>
      <c r="S191" s="15">
        <v>0.22800599999999999</v>
      </c>
      <c r="T191" s="15">
        <v>0.286769</v>
      </c>
      <c r="U191" s="15">
        <v>0.285611</v>
      </c>
      <c r="V191" s="15">
        <v>4.1751999999999997E-2</v>
      </c>
      <c r="W191" s="15">
        <v>1.4638999999999999E-2</v>
      </c>
      <c r="X191" s="15">
        <v>100.41800000000001</v>
      </c>
    </row>
    <row r="192" spans="1:24" x14ac:dyDescent="0.2">
      <c r="A192" s="2" t="s">
        <v>18</v>
      </c>
      <c r="B192" s="2" t="s">
        <v>40</v>
      </c>
      <c r="C192" s="15">
        <v>14.013999999999999</v>
      </c>
      <c r="D192" s="15">
        <v>44.985900000000001</v>
      </c>
      <c r="E192" s="15">
        <v>39.771900000000002</v>
      </c>
      <c r="F192" s="15">
        <v>-3.2399999999999998E-3</v>
      </c>
      <c r="G192" s="15">
        <v>0.38980500000000001</v>
      </c>
      <c r="H192" s="15">
        <v>0.21182300000000001</v>
      </c>
      <c r="I192" s="15">
        <v>-6.4099999999999999E-3</v>
      </c>
      <c r="J192" s="15">
        <v>4.4125999999999999E-2</v>
      </c>
      <c r="K192" s="15">
        <v>99.407899999999998</v>
      </c>
      <c r="M192" s="16"/>
      <c r="O192" s="8" t="s">
        <v>41</v>
      </c>
      <c r="P192" s="15">
        <v>17.249700000000001</v>
      </c>
      <c r="Q192" s="15">
        <v>39.054000000000002</v>
      </c>
      <c r="R192" s="15">
        <v>42.662500000000001</v>
      </c>
      <c r="S192" s="15">
        <v>0.22467500000000001</v>
      </c>
      <c r="T192" s="15">
        <v>0.266432</v>
      </c>
      <c r="U192" s="15">
        <v>0.281389</v>
      </c>
      <c r="V192" s="15">
        <v>4.5335E-2</v>
      </c>
      <c r="W192" s="15">
        <v>6.28E-3</v>
      </c>
      <c r="X192" s="15">
        <v>99.787899999999993</v>
      </c>
    </row>
    <row r="193" spans="1:24" x14ac:dyDescent="0.2">
      <c r="B193" s="2" t="s">
        <v>14</v>
      </c>
      <c r="C193" s="15">
        <v>9.5109100000000009</v>
      </c>
      <c r="D193" s="15">
        <v>49.509700000000002</v>
      </c>
      <c r="E193" s="15">
        <v>40.644500000000001</v>
      </c>
      <c r="F193" s="15">
        <v>1.8550000000000001E-3</v>
      </c>
      <c r="G193" s="15">
        <v>0.37815599999999999</v>
      </c>
      <c r="H193" s="15">
        <v>9.5346E-2</v>
      </c>
      <c r="I193" s="15">
        <v>-3.3649999999999999E-2</v>
      </c>
      <c r="J193" s="15">
        <v>4.6175000000000001E-2</v>
      </c>
      <c r="K193" s="15">
        <v>100.15300000000001</v>
      </c>
      <c r="M193" s="16"/>
      <c r="O193" s="8" t="s">
        <v>41</v>
      </c>
      <c r="P193" s="15">
        <v>16.781400000000001</v>
      </c>
      <c r="Q193" s="15">
        <v>38.864600000000003</v>
      </c>
      <c r="R193" s="15">
        <v>42.7926</v>
      </c>
      <c r="S193" s="15">
        <v>0.22283900000000001</v>
      </c>
      <c r="T193" s="15">
        <v>0.28026099999999998</v>
      </c>
      <c r="U193" s="15">
        <v>0.28484999999999999</v>
      </c>
      <c r="V193" s="15">
        <v>4.4310000000000002E-2</v>
      </c>
      <c r="W193" s="15">
        <v>-3.6979999999999999E-2</v>
      </c>
      <c r="X193" s="15">
        <v>99.223399999999998</v>
      </c>
    </row>
    <row r="194" spans="1:24" x14ac:dyDescent="0.2">
      <c r="B194" s="2" t="s">
        <v>14</v>
      </c>
      <c r="C194" s="15">
        <v>9.5701199999999993</v>
      </c>
      <c r="D194" s="15">
        <v>49.173099999999998</v>
      </c>
      <c r="E194" s="15">
        <v>40.466500000000003</v>
      </c>
      <c r="F194" s="15">
        <v>-4.4799999999999996E-3</v>
      </c>
      <c r="G194" s="15">
        <v>0.38036199999999998</v>
      </c>
      <c r="H194" s="15">
        <v>0.100952</v>
      </c>
      <c r="I194" s="15">
        <v>9.5980000000000006E-3</v>
      </c>
      <c r="J194" s="15">
        <v>3.5071999999999999E-2</v>
      </c>
      <c r="K194" s="15">
        <v>99.731300000000005</v>
      </c>
      <c r="M194" s="16"/>
      <c r="O194" s="8" t="s">
        <v>41</v>
      </c>
      <c r="P194" s="15">
        <v>16.541799999999999</v>
      </c>
      <c r="Q194" s="15">
        <v>39.156199999999998</v>
      </c>
      <c r="R194" s="15">
        <v>43.228200000000001</v>
      </c>
      <c r="S194" s="15">
        <v>0.211006</v>
      </c>
      <c r="T194" s="15">
        <v>0.27355400000000002</v>
      </c>
      <c r="U194" s="15">
        <v>0.279393</v>
      </c>
      <c r="V194" s="15">
        <v>5.0483E-2</v>
      </c>
      <c r="W194" s="15">
        <v>1.5132E-2</v>
      </c>
      <c r="X194" s="15">
        <v>99.762600000000006</v>
      </c>
    </row>
    <row r="195" spans="1:24" x14ac:dyDescent="0.2">
      <c r="B195" s="2" t="s">
        <v>14</v>
      </c>
      <c r="C195" s="15">
        <v>9.5171200000000002</v>
      </c>
      <c r="D195" s="15">
        <v>49.0364</v>
      </c>
      <c r="E195" s="15">
        <v>40.354999999999997</v>
      </c>
      <c r="F195" s="15">
        <v>-5.0200000000000002E-3</v>
      </c>
      <c r="G195" s="15">
        <v>0.36980099999999999</v>
      </c>
      <c r="H195" s="15">
        <v>9.7707000000000002E-2</v>
      </c>
      <c r="I195" s="15">
        <v>-5.8389999999999997E-2</v>
      </c>
      <c r="J195" s="15">
        <v>2.0567999999999999E-2</v>
      </c>
      <c r="K195" s="15">
        <v>99.333200000000005</v>
      </c>
      <c r="M195" s="16"/>
      <c r="O195" s="8" t="s">
        <v>41</v>
      </c>
      <c r="P195" s="15">
        <v>16.492999999999999</v>
      </c>
      <c r="Q195" s="15">
        <v>39.055599999999998</v>
      </c>
      <c r="R195" s="15">
        <v>43.345799999999997</v>
      </c>
      <c r="S195" s="15">
        <v>0.22247800000000001</v>
      </c>
      <c r="T195" s="15">
        <v>0.27435599999999999</v>
      </c>
      <c r="U195" s="15">
        <v>0.27251300000000001</v>
      </c>
      <c r="V195" s="15">
        <v>3.9671999999999999E-2</v>
      </c>
      <c r="W195" s="15">
        <v>1.0205000000000001E-2</v>
      </c>
      <c r="X195" s="15">
        <v>99.715400000000002</v>
      </c>
    </row>
    <row r="196" spans="1:24" x14ac:dyDescent="0.2">
      <c r="B196" s="2" t="s">
        <v>14</v>
      </c>
      <c r="C196" s="15">
        <v>9.5236400000000003</v>
      </c>
      <c r="D196" s="15">
        <v>49.433900000000001</v>
      </c>
      <c r="E196" s="15">
        <v>40.797800000000002</v>
      </c>
      <c r="F196" s="15">
        <v>-2.5500000000000002E-3</v>
      </c>
      <c r="G196" s="15">
        <v>0.37631999999999999</v>
      </c>
      <c r="H196" s="15">
        <v>9.8779000000000006E-2</v>
      </c>
      <c r="I196" s="15">
        <v>-4.5440000000000001E-2</v>
      </c>
      <c r="J196" s="15">
        <v>3.9252000000000002E-2</v>
      </c>
      <c r="K196" s="15">
        <v>100.22199999999999</v>
      </c>
      <c r="M196" s="16"/>
      <c r="O196" s="8" t="s">
        <v>41</v>
      </c>
      <c r="P196" s="15">
        <v>16.447600000000001</v>
      </c>
      <c r="Q196" s="15">
        <v>39.448399999999999</v>
      </c>
      <c r="R196" s="15">
        <v>43.6126</v>
      </c>
      <c r="S196" s="15">
        <v>0.22139900000000001</v>
      </c>
      <c r="T196" s="15">
        <v>0.28580499999999998</v>
      </c>
      <c r="U196" s="15">
        <v>0.27935900000000002</v>
      </c>
      <c r="V196" s="15">
        <v>4.3728999999999997E-2</v>
      </c>
      <c r="W196" s="15">
        <v>8.7419999999999998E-3</v>
      </c>
      <c r="X196" s="15">
        <v>100.339</v>
      </c>
    </row>
    <row r="197" spans="1:24" x14ac:dyDescent="0.2">
      <c r="E197" s="19"/>
      <c r="I197" s="20"/>
      <c r="M197" s="16"/>
      <c r="O197" s="8" t="s">
        <v>41</v>
      </c>
      <c r="P197" s="15">
        <v>16.348099999999999</v>
      </c>
      <c r="Q197" s="15">
        <v>39.0473</v>
      </c>
      <c r="R197" s="15">
        <v>43.275199999999998</v>
      </c>
      <c r="S197" s="15">
        <v>0.22611500000000001</v>
      </c>
      <c r="T197" s="15">
        <v>0.28513699999999997</v>
      </c>
      <c r="U197" s="15">
        <v>0.27252700000000002</v>
      </c>
      <c r="V197" s="15">
        <v>5.0798999999999997E-2</v>
      </c>
      <c r="W197" s="15">
        <v>1.6188000000000001E-2</v>
      </c>
      <c r="X197" s="15">
        <v>99.523399999999995</v>
      </c>
    </row>
    <row r="198" spans="1:24" x14ac:dyDescent="0.2">
      <c r="B198" s="12" t="s">
        <v>3</v>
      </c>
      <c r="C198" s="13" t="s">
        <v>4</v>
      </c>
      <c r="D198" s="13" t="s">
        <v>5</v>
      </c>
      <c r="E198" s="13" t="s">
        <v>6</v>
      </c>
      <c r="F198" s="13" t="s">
        <v>7</v>
      </c>
      <c r="G198" s="13" t="s">
        <v>9</v>
      </c>
      <c r="H198" s="21" t="s">
        <v>13</v>
      </c>
      <c r="I198" s="13" t="s">
        <v>8</v>
      </c>
      <c r="J198" s="13" t="s">
        <v>10</v>
      </c>
      <c r="K198" s="12" t="s">
        <v>12</v>
      </c>
      <c r="N198" s="9" t="s">
        <v>18</v>
      </c>
      <c r="O198" s="8" t="s">
        <v>41</v>
      </c>
      <c r="P198" s="15">
        <v>16.5275</v>
      </c>
      <c r="Q198" s="15">
        <v>39.090000000000003</v>
      </c>
      <c r="R198" s="15">
        <v>43.0931</v>
      </c>
      <c r="S198" s="15">
        <v>0.21751500000000001</v>
      </c>
      <c r="T198" s="15">
        <v>0.27976000000000001</v>
      </c>
      <c r="U198" s="15">
        <v>0.27494200000000002</v>
      </c>
      <c r="V198" s="15">
        <v>5.1591999999999999E-2</v>
      </c>
      <c r="W198" s="15">
        <v>3.8263999999999999E-2</v>
      </c>
      <c r="X198" s="15">
        <v>99.571399999999997</v>
      </c>
    </row>
    <row r="199" spans="1:24" x14ac:dyDescent="0.2">
      <c r="B199" s="2" t="s">
        <v>43</v>
      </c>
      <c r="C199" s="15">
        <v>9.5505700000000004</v>
      </c>
      <c r="D199" s="15">
        <v>49.138800000000003</v>
      </c>
      <c r="E199" s="15">
        <v>41.039200000000001</v>
      </c>
      <c r="F199" s="15">
        <v>0.13327900000000001</v>
      </c>
      <c r="G199" s="15">
        <v>0.36882399999999999</v>
      </c>
      <c r="I199" s="15">
        <v>1.2049000000000001E-2</v>
      </c>
      <c r="J199" s="15">
        <v>1.6803999999999999E-2</v>
      </c>
      <c r="K199" s="16">
        <v>100.259</v>
      </c>
      <c r="M199" s="14"/>
      <c r="N199" s="9" t="s">
        <v>15</v>
      </c>
      <c r="O199" s="8" t="s">
        <v>42</v>
      </c>
      <c r="P199" s="15">
        <v>23.235499999999998</v>
      </c>
      <c r="Q199" s="15">
        <v>38.068600000000004</v>
      </c>
      <c r="R199" s="15">
        <v>37.476599999999998</v>
      </c>
      <c r="S199" s="15">
        <v>0.26617200000000002</v>
      </c>
      <c r="T199" s="15">
        <v>0.294101</v>
      </c>
      <c r="U199" s="15">
        <v>0.28734300000000002</v>
      </c>
      <c r="V199" s="15">
        <v>1.9347E-2</v>
      </c>
      <c r="W199" s="15">
        <v>1.3665E-2</v>
      </c>
      <c r="X199" s="15">
        <v>99.641400000000004</v>
      </c>
    </row>
    <row r="200" spans="1:24" x14ac:dyDescent="0.2">
      <c r="B200" s="2" t="s">
        <v>35</v>
      </c>
      <c r="C200" s="15">
        <v>9.6161700000000003</v>
      </c>
      <c r="D200" s="15">
        <v>49.159300000000002</v>
      </c>
      <c r="E200" s="15">
        <v>40.611400000000003</v>
      </c>
      <c r="F200" s="15">
        <v>0.14682100000000001</v>
      </c>
      <c r="G200" s="15">
        <v>0.372195</v>
      </c>
      <c r="I200" s="15">
        <v>1.3485E-2</v>
      </c>
      <c r="J200" s="15">
        <v>8.038E-3</v>
      </c>
      <c r="K200" s="16">
        <v>99.927400000000006</v>
      </c>
      <c r="M200" s="16"/>
      <c r="O200" s="8" t="s">
        <v>42</v>
      </c>
      <c r="P200" s="15">
        <v>22.526599999999998</v>
      </c>
      <c r="Q200" s="15">
        <v>37.242400000000004</v>
      </c>
      <c r="R200" s="15">
        <v>38.320399999999999</v>
      </c>
      <c r="S200" s="15">
        <v>0.26135599999999998</v>
      </c>
      <c r="T200" s="15">
        <v>0.26387300000000002</v>
      </c>
      <c r="U200" s="15">
        <v>0.275723</v>
      </c>
      <c r="V200" s="15">
        <v>2.5994E-2</v>
      </c>
      <c r="W200" s="15">
        <v>9.1229999999999992E-3</v>
      </c>
      <c r="X200" s="15">
        <v>98.909899999999993</v>
      </c>
    </row>
    <row r="201" spans="1:24" x14ac:dyDescent="0.2">
      <c r="B201" s="2" t="s">
        <v>35</v>
      </c>
      <c r="C201" s="15">
        <v>9.5796399999999995</v>
      </c>
      <c r="D201" s="15">
        <v>49.2851</v>
      </c>
      <c r="E201" s="15">
        <v>40.714199999999998</v>
      </c>
      <c r="F201" s="15">
        <v>0.144459</v>
      </c>
      <c r="G201" s="15">
        <v>0.37305700000000003</v>
      </c>
      <c r="I201" s="15">
        <v>2.1450000000000002E-3</v>
      </c>
      <c r="J201" s="15">
        <v>5.1980000000000004E-3</v>
      </c>
      <c r="K201" s="16">
        <v>100.104</v>
      </c>
      <c r="M201" s="16"/>
      <c r="O201" s="8" t="s">
        <v>42</v>
      </c>
      <c r="P201" s="15">
        <v>20.771000000000001</v>
      </c>
      <c r="Q201" s="15">
        <v>38.567100000000003</v>
      </c>
      <c r="R201" s="15">
        <v>39.726799999999997</v>
      </c>
      <c r="S201" s="15">
        <v>0.24382000000000001</v>
      </c>
      <c r="T201" s="15">
        <v>0.28414800000000001</v>
      </c>
      <c r="U201" s="15">
        <v>0.27646999999999999</v>
      </c>
      <c r="V201" s="15">
        <v>3.7802000000000002E-2</v>
      </c>
      <c r="W201" s="15">
        <v>6.9220000000000002E-3</v>
      </c>
      <c r="X201" s="15">
        <v>99.906599999999997</v>
      </c>
    </row>
    <row r="202" spans="1:24" x14ac:dyDescent="0.2">
      <c r="B202" s="2" t="s">
        <v>35</v>
      </c>
      <c r="C202" s="15">
        <v>9.5771800000000002</v>
      </c>
      <c r="D202" s="15">
        <v>49.379800000000003</v>
      </c>
      <c r="E202" s="15">
        <v>41.0075</v>
      </c>
      <c r="F202" s="15">
        <v>0.13899400000000001</v>
      </c>
      <c r="G202" s="15">
        <v>0.36390899999999998</v>
      </c>
      <c r="I202" s="15">
        <v>2.1572000000000001E-2</v>
      </c>
      <c r="J202" s="15">
        <v>1.6171999999999999E-2</v>
      </c>
      <c r="K202" s="16">
        <v>100.505</v>
      </c>
      <c r="M202" s="16"/>
      <c r="O202" s="8" t="s">
        <v>42</v>
      </c>
      <c r="P202" s="15">
        <v>19.041599999999999</v>
      </c>
      <c r="Q202" s="15">
        <v>38.854100000000003</v>
      </c>
      <c r="R202" s="15">
        <v>41.711100000000002</v>
      </c>
      <c r="S202" s="15">
        <v>0.22667799999999999</v>
      </c>
      <c r="T202" s="15">
        <v>0.27410600000000002</v>
      </c>
      <c r="U202" s="15">
        <v>0.27760800000000002</v>
      </c>
      <c r="V202" s="15">
        <v>4.8286000000000003E-2</v>
      </c>
      <c r="W202" s="15">
        <v>1.0880000000000001E-2</v>
      </c>
      <c r="X202" s="15">
        <v>100.441</v>
      </c>
    </row>
    <row r="203" spans="1:24" x14ac:dyDescent="0.2">
      <c r="A203" s="2" t="s">
        <v>15</v>
      </c>
      <c r="B203" s="22" t="s">
        <v>44</v>
      </c>
      <c r="C203" s="23">
        <v>18.984200000000001</v>
      </c>
      <c r="D203" s="23">
        <v>41.315100000000001</v>
      </c>
      <c r="E203" s="23">
        <v>39.738399999999999</v>
      </c>
      <c r="F203" s="23">
        <v>0.22045400000000001</v>
      </c>
      <c r="G203" s="23">
        <v>0.30417100000000002</v>
      </c>
      <c r="I203" s="23">
        <v>6.0831000000000003E-2</v>
      </c>
      <c r="J203" s="23">
        <v>1.0392999999999999E-2</v>
      </c>
      <c r="K203" s="24">
        <v>100.634</v>
      </c>
      <c r="M203" s="16"/>
      <c r="O203" s="8" t="s">
        <v>42</v>
      </c>
      <c r="P203" s="15">
        <v>17.768799999999999</v>
      </c>
      <c r="Q203" s="15">
        <v>39.123699999999999</v>
      </c>
      <c r="R203" s="15">
        <v>42.578400000000002</v>
      </c>
      <c r="S203" s="15">
        <v>0.20710000000000001</v>
      </c>
      <c r="T203" s="15">
        <v>0.28440799999999999</v>
      </c>
      <c r="U203" s="15">
        <v>0.27944000000000002</v>
      </c>
      <c r="V203" s="15">
        <v>4.0434999999999999E-2</v>
      </c>
      <c r="W203" s="15">
        <v>8.1899999999999994E-3</v>
      </c>
      <c r="X203" s="15">
        <v>100.273</v>
      </c>
    </row>
    <row r="204" spans="1:24" x14ac:dyDescent="0.2">
      <c r="B204" s="22" t="s">
        <v>44</v>
      </c>
      <c r="C204" s="23">
        <v>15.2715</v>
      </c>
      <c r="D204" s="23">
        <v>44.463900000000002</v>
      </c>
      <c r="E204" s="23">
        <v>40.276299999999999</v>
      </c>
      <c r="F204" s="23">
        <v>0.20583899999999999</v>
      </c>
      <c r="G204" s="23">
        <v>0.34216299999999999</v>
      </c>
      <c r="I204" s="23">
        <v>6.4323000000000005E-2</v>
      </c>
      <c r="J204" s="23">
        <v>2.5087000000000002E-2</v>
      </c>
      <c r="K204" s="24">
        <v>100.649</v>
      </c>
      <c r="M204" s="24"/>
      <c r="O204" s="8" t="s">
        <v>42</v>
      </c>
      <c r="P204" s="15">
        <v>17.2608</v>
      </c>
      <c r="Q204" s="15">
        <v>39.210999999999999</v>
      </c>
      <c r="R204" s="15">
        <v>43.2072</v>
      </c>
      <c r="S204" s="15">
        <v>0.23813100000000001</v>
      </c>
      <c r="T204" s="15">
        <v>0.2777</v>
      </c>
      <c r="U204" s="15">
        <v>0.283833</v>
      </c>
      <c r="V204" s="15">
        <v>5.1748000000000002E-2</v>
      </c>
      <c r="W204" s="15">
        <v>-3.9100000000000003E-3</v>
      </c>
      <c r="X204" s="15">
        <v>100.529</v>
      </c>
    </row>
    <row r="205" spans="1:24" x14ac:dyDescent="0.2">
      <c r="B205" s="22" t="s">
        <v>44</v>
      </c>
      <c r="C205" s="23">
        <v>14.7851</v>
      </c>
      <c r="D205" s="23">
        <v>44.854500000000002</v>
      </c>
      <c r="E205" s="23">
        <v>40.520800000000001</v>
      </c>
      <c r="F205" s="23">
        <v>0.19198599999999999</v>
      </c>
      <c r="G205" s="23">
        <v>0.36559000000000003</v>
      </c>
      <c r="I205" s="23">
        <v>6.0694999999999999E-2</v>
      </c>
      <c r="J205" s="23">
        <v>2.7685000000000001E-2</v>
      </c>
      <c r="K205" s="24">
        <v>100.806</v>
      </c>
      <c r="M205" s="24"/>
      <c r="O205" s="8" t="s">
        <v>42</v>
      </c>
      <c r="P205" s="15">
        <v>16.895</v>
      </c>
      <c r="Q205" s="15">
        <v>39.378700000000002</v>
      </c>
      <c r="R205" s="15">
        <v>43.466000000000001</v>
      </c>
      <c r="S205" s="15">
        <v>0.22387899999999999</v>
      </c>
      <c r="T205" s="15">
        <v>0.27845999999999999</v>
      </c>
      <c r="U205" s="15">
        <v>0.27888800000000002</v>
      </c>
      <c r="V205" s="15">
        <v>0.12447800000000001</v>
      </c>
      <c r="W205" s="15">
        <v>6.4949999999999999E-3</v>
      </c>
      <c r="X205" s="15">
        <v>100.64700000000001</v>
      </c>
    </row>
    <row r="206" spans="1:24" x14ac:dyDescent="0.2">
      <c r="B206" s="22" t="s">
        <v>44</v>
      </c>
      <c r="C206" s="23">
        <v>14.340999999999999</v>
      </c>
      <c r="D206" s="23">
        <v>45.086500000000001</v>
      </c>
      <c r="E206" s="23">
        <v>40.331299999999999</v>
      </c>
      <c r="F206" s="23">
        <v>0.18035899999999999</v>
      </c>
      <c r="G206" s="23">
        <v>0.38920500000000002</v>
      </c>
      <c r="I206" s="23">
        <v>7.7312000000000006E-2</v>
      </c>
      <c r="J206" s="23">
        <v>2.4034E-2</v>
      </c>
      <c r="K206" s="24">
        <v>100.43</v>
      </c>
      <c r="M206" s="24"/>
      <c r="O206" s="8" t="s">
        <v>42</v>
      </c>
      <c r="P206" s="15">
        <v>16.819700000000001</v>
      </c>
      <c r="Q206" s="15">
        <v>39.257599999999996</v>
      </c>
      <c r="R206" s="15">
        <v>43.472999999999999</v>
      </c>
      <c r="S206" s="15">
        <v>0.21682699999999999</v>
      </c>
      <c r="T206" s="15">
        <v>0.28213500000000002</v>
      </c>
      <c r="U206" s="15">
        <v>0.272123</v>
      </c>
      <c r="V206" s="15">
        <v>5.3103999999999998E-2</v>
      </c>
      <c r="W206" s="15">
        <v>2.2308999999999999E-2</v>
      </c>
      <c r="X206" s="15">
        <v>100.411</v>
      </c>
    </row>
    <row r="207" spans="1:24" x14ac:dyDescent="0.2">
      <c r="B207" s="22" t="s">
        <v>44</v>
      </c>
      <c r="C207" s="23">
        <v>14.052899999999999</v>
      </c>
      <c r="D207" s="23">
        <v>45.4499</v>
      </c>
      <c r="E207" s="23">
        <v>40.465299999999999</v>
      </c>
      <c r="F207" s="23">
        <v>0.17998600000000001</v>
      </c>
      <c r="G207" s="23">
        <v>0.40035100000000001</v>
      </c>
      <c r="I207" s="23">
        <v>8.6230000000000001E-2</v>
      </c>
      <c r="J207" s="23">
        <v>2.5597999999999999E-2</v>
      </c>
      <c r="K207" s="24">
        <v>100.66</v>
      </c>
      <c r="M207" s="24"/>
      <c r="O207" s="8" t="s">
        <v>42</v>
      </c>
      <c r="P207" s="15">
        <v>16.711300000000001</v>
      </c>
      <c r="Q207" s="15">
        <v>39.442599999999999</v>
      </c>
      <c r="R207" s="15">
        <v>43.514000000000003</v>
      </c>
      <c r="S207" s="15">
        <v>0.21479899999999999</v>
      </c>
      <c r="T207" s="15">
        <v>0.29189900000000002</v>
      </c>
      <c r="U207" s="15">
        <v>0.27358100000000002</v>
      </c>
      <c r="V207" s="15">
        <v>5.3553000000000003E-2</v>
      </c>
      <c r="W207" s="15">
        <v>1.5802E-2</v>
      </c>
      <c r="X207" s="15">
        <v>100.526</v>
      </c>
    </row>
    <row r="208" spans="1:24" x14ac:dyDescent="0.2">
      <c r="B208" s="22" t="s">
        <v>44</v>
      </c>
      <c r="C208" s="23">
        <v>13.6637</v>
      </c>
      <c r="D208" s="23">
        <v>45.7149</v>
      </c>
      <c r="E208" s="23">
        <v>40.490699999999997</v>
      </c>
      <c r="F208" s="23">
        <v>0.17779400000000001</v>
      </c>
      <c r="G208" s="23">
        <v>0.41789500000000002</v>
      </c>
      <c r="I208" s="23">
        <v>7.1230000000000002E-2</v>
      </c>
      <c r="J208" s="23">
        <v>2.0535999999999999E-2</v>
      </c>
      <c r="K208" s="24">
        <v>100.557</v>
      </c>
      <c r="M208" s="24"/>
      <c r="O208" s="8" t="s">
        <v>42</v>
      </c>
      <c r="P208" s="15">
        <v>16.736799999999999</v>
      </c>
      <c r="Q208" s="15">
        <v>39.068199999999997</v>
      </c>
      <c r="R208" s="15">
        <v>43.351199999999999</v>
      </c>
      <c r="S208" s="15">
        <v>0.22819400000000001</v>
      </c>
      <c r="T208" s="15">
        <v>0.27441700000000002</v>
      </c>
      <c r="U208" s="15">
        <v>0.28398099999999998</v>
      </c>
      <c r="V208" s="15">
        <v>5.5745999999999997E-2</v>
      </c>
      <c r="W208" s="15">
        <v>3.3529999999999997E-2</v>
      </c>
      <c r="X208" s="15">
        <v>100.03700000000001</v>
      </c>
    </row>
    <row r="209" spans="2:24" x14ac:dyDescent="0.2">
      <c r="B209" s="22" t="s">
        <v>44</v>
      </c>
      <c r="C209" s="23">
        <v>13.2987</v>
      </c>
      <c r="D209" s="23">
        <v>46.129899999999999</v>
      </c>
      <c r="E209" s="23">
        <v>40.921300000000002</v>
      </c>
      <c r="F209" s="23">
        <v>0.17091300000000001</v>
      </c>
      <c r="G209" s="23">
        <v>0.42903000000000002</v>
      </c>
      <c r="I209" s="23">
        <v>8.4765999999999994E-2</v>
      </c>
      <c r="J209" s="23">
        <v>3.4110000000000001E-2</v>
      </c>
      <c r="K209" s="24">
        <v>101.069</v>
      </c>
      <c r="M209" s="24"/>
      <c r="O209" s="8" t="s">
        <v>42</v>
      </c>
      <c r="P209" s="15">
        <v>16.769300000000001</v>
      </c>
      <c r="Q209" s="15">
        <v>39.359400000000001</v>
      </c>
      <c r="R209" s="15">
        <v>43.380099999999999</v>
      </c>
      <c r="S209" s="15">
        <v>0.22243299999999999</v>
      </c>
      <c r="T209" s="15">
        <v>0.26203199999999999</v>
      </c>
      <c r="U209" s="15">
        <v>0.28207100000000002</v>
      </c>
      <c r="V209" s="15">
        <v>5.2428000000000002E-2</v>
      </c>
      <c r="W209" s="15">
        <v>2.3900000000000001E-2</v>
      </c>
      <c r="X209" s="15">
        <v>100.357</v>
      </c>
    </row>
    <row r="210" spans="2:24" x14ac:dyDescent="0.2">
      <c r="B210" s="22" t="s">
        <v>44</v>
      </c>
      <c r="C210" s="23">
        <v>12.958399999999999</v>
      </c>
      <c r="D210" s="23">
        <v>46.334200000000003</v>
      </c>
      <c r="E210" s="23">
        <v>40.519199999999998</v>
      </c>
      <c r="F210" s="23">
        <v>0.16625999999999999</v>
      </c>
      <c r="G210" s="23">
        <v>0.43959999999999999</v>
      </c>
      <c r="I210" s="23">
        <v>7.5913999999999995E-2</v>
      </c>
      <c r="J210" s="23">
        <v>2.9642999999999999E-2</v>
      </c>
      <c r="K210" s="24">
        <v>100.523</v>
      </c>
      <c r="M210" s="24"/>
      <c r="N210" s="9" t="s">
        <v>18</v>
      </c>
      <c r="O210" s="8" t="s">
        <v>42</v>
      </c>
      <c r="P210" s="15">
        <v>16.783000000000001</v>
      </c>
      <c r="Q210" s="15">
        <v>39.028500000000001</v>
      </c>
      <c r="R210" s="15">
        <v>43.3215</v>
      </c>
      <c r="S210" s="15">
        <v>0.223524</v>
      </c>
      <c r="T210" s="15">
        <v>0.27397300000000002</v>
      </c>
      <c r="U210" s="15">
        <v>0.27570299999999998</v>
      </c>
      <c r="V210" s="15">
        <v>7.5700000000000003E-2</v>
      </c>
      <c r="W210" s="15">
        <v>4.5429999999999998E-2</v>
      </c>
      <c r="X210" s="15">
        <v>100.02800000000001</v>
      </c>
    </row>
    <row r="211" spans="2:24" x14ac:dyDescent="0.2">
      <c r="B211" s="22" t="s">
        <v>44</v>
      </c>
      <c r="C211" s="23">
        <v>12.7155</v>
      </c>
      <c r="D211" s="23">
        <v>46.651400000000002</v>
      </c>
      <c r="E211" s="23">
        <v>40.895299999999999</v>
      </c>
      <c r="F211" s="23">
        <v>0.163935</v>
      </c>
      <c r="G211" s="23">
        <v>0.44747399999999998</v>
      </c>
      <c r="I211" s="23">
        <v>8.0196000000000003E-2</v>
      </c>
      <c r="J211" s="23">
        <v>3.7352000000000003E-2</v>
      </c>
      <c r="K211" s="24">
        <v>100.991</v>
      </c>
      <c r="M211" s="24"/>
      <c r="N211" s="9" t="s">
        <v>15</v>
      </c>
      <c r="O211" s="8" t="s">
        <v>45</v>
      </c>
      <c r="P211" s="15">
        <v>27.768999999999998</v>
      </c>
      <c r="Q211" s="15">
        <v>37.090400000000002</v>
      </c>
      <c r="R211" s="15">
        <v>34.276400000000002</v>
      </c>
      <c r="S211" s="15">
        <v>0.29370600000000002</v>
      </c>
      <c r="T211" s="15">
        <v>0.25692700000000002</v>
      </c>
      <c r="U211" s="15">
        <v>0.27085799999999999</v>
      </c>
      <c r="V211" s="15">
        <v>1.0527999999999999E-2</v>
      </c>
      <c r="W211" s="15">
        <v>6.4910000000000002E-3</v>
      </c>
      <c r="X211" s="15">
        <v>99.970500000000001</v>
      </c>
    </row>
    <row r="212" spans="2:24" x14ac:dyDescent="0.2">
      <c r="B212" s="22" t="s">
        <v>44</v>
      </c>
      <c r="C212" s="23">
        <v>12.4095</v>
      </c>
      <c r="D212" s="23">
        <v>46.779499999999999</v>
      </c>
      <c r="E212" s="23">
        <v>40.626899999999999</v>
      </c>
      <c r="F212" s="23">
        <v>0.15008299999999999</v>
      </c>
      <c r="G212" s="23">
        <v>0.45385799999999998</v>
      </c>
      <c r="I212" s="23">
        <v>8.2058000000000006E-2</v>
      </c>
      <c r="J212" s="23">
        <v>3.1564000000000002E-2</v>
      </c>
      <c r="K212" s="24">
        <v>100.533</v>
      </c>
      <c r="M212" s="24"/>
      <c r="O212" s="8" t="s">
        <v>45</v>
      </c>
      <c r="P212" s="15">
        <v>22.382000000000001</v>
      </c>
      <c r="Q212" s="15">
        <v>38.360599999999998</v>
      </c>
      <c r="R212" s="15">
        <v>38.6004</v>
      </c>
      <c r="S212" s="15">
        <v>0.25074800000000003</v>
      </c>
      <c r="T212" s="15">
        <v>0.28476000000000001</v>
      </c>
      <c r="U212" s="15">
        <v>0.26616899999999999</v>
      </c>
      <c r="V212" s="15">
        <v>1.6877E-2</v>
      </c>
      <c r="W212" s="15">
        <v>1.0439E-2</v>
      </c>
      <c r="X212" s="15">
        <v>100.176</v>
      </c>
    </row>
    <row r="213" spans="2:24" x14ac:dyDescent="0.2">
      <c r="B213" s="22" t="s">
        <v>44</v>
      </c>
      <c r="C213" s="23">
        <v>12.1282</v>
      </c>
      <c r="D213" s="23">
        <v>47.113799999999998</v>
      </c>
      <c r="E213" s="23">
        <v>41.075200000000002</v>
      </c>
      <c r="F213" s="23">
        <v>0.15714600000000001</v>
      </c>
      <c r="G213" s="23">
        <v>0.45257900000000001</v>
      </c>
      <c r="I213" s="23">
        <v>7.9652000000000001E-2</v>
      </c>
      <c r="J213" s="23">
        <v>3.5140999999999999E-2</v>
      </c>
      <c r="K213" s="24">
        <v>101.042</v>
      </c>
      <c r="M213" s="24"/>
      <c r="O213" s="8" t="s">
        <v>45</v>
      </c>
      <c r="P213" s="15">
        <v>19.307300000000001</v>
      </c>
      <c r="Q213" s="15">
        <v>38.7699</v>
      </c>
      <c r="R213" s="15">
        <v>41.245100000000001</v>
      </c>
      <c r="S213" s="15">
        <v>0.23272599999999999</v>
      </c>
      <c r="T213" s="15">
        <v>0.29131600000000002</v>
      </c>
      <c r="U213" s="15">
        <v>0.27396799999999999</v>
      </c>
      <c r="V213" s="15">
        <v>3.8496000000000002E-2</v>
      </c>
      <c r="W213" s="15">
        <v>1.1173000000000001E-2</v>
      </c>
      <c r="X213" s="15">
        <v>100.16200000000001</v>
      </c>
    </row>
    <row r="214" spans="2:24" x14ac:dyDescent="0.2">
      <c r="B214" s="22" t="s">
        <v>44</v>
      </c>
      <c r="C214" s="23">
        <v>11.8292</v>
      </c>
      <c r="D214" s="23">
        <v>47.298499999999997</v>
      </c>
      <c r="E214" s="23">
        <v>40.7943</v>
      </c>
      <c r="F214" s="23">
        <v>0.15844900000000001</v>
      </c>
      <c r="G214" s="23">
        <v>0.45523999999999998</v>
      </c>
      <c r="I214" s="23">
        <v>9.2380000000000004E-2</v>
      </c>
      <c r="J214" s="23">
        <v>2.8656000000000001E-2</v>
      </c>
      <c r="K214" s="24">
        <v>100.657</v>
      </c>
      <c r="M214" s="24"/>
      <c r="O214" s="8" t="s">
        <v>45</v>
      </c>
      <c r="P214" s="15">
        <v>17.798100000000002</v>
      </c>
      <c r="Q214" s="15">
        <v>39.294600000000003</v>
      </c>
      <c r="R214" s="15">
        <v>42.560400000000001</v>
      </c>
      <c r="S214" s="15">
        <v>0.21898100000000001</v>
      </c>
      <c r="T214" s="15">
        <v>0.29441200000000001</v>
      </c>
      <c r="U214" s="15">
        <v>0.271397</v>
      </c>
      <c r="V214" s="15">
        <v>3.313E-2</v>
      </c>
      <c r="W214" s="15">
        <v>1.346E-2</v>
      </c>
      <c r="X214" s="15">
        <v>100.486</v>
      </c>
    </row>
    <row r="215" spans="2:24" x14ac:dyDescent="0.2">
      <c r="B215" s="22" t="s">
        <v>44</v>
      </c>
      <c r="C215" s="23">
        <v>11.5732</v>
      </c>
      <c r="D215" s="23">
        <v>47.491</v>
      </c>
      <c r="E215" s="23">
        <v>40.639800000000001</v>
      </c>
      <c r="F215" s="23">
        <v>0.14979500000000001</v>
      </c>
      <c r="G215" s="23">
        <v>0.46857500000000002</v>
      </c>
      <c r="I215" s="23">
        <v>7.4440999999999993E-2</v>
      </c>
      <c r="J215" s="23">
        <v>3.9780999999999997E-2</v>
      </c>
      <c r="K215" s="24">
        <v>100.437</v>
      </c>
      <c r="M215" s="24"/>
      <c r="O215" s="8" t="s">
        <v>45</v>
      </c>
      <c r="P215" s="15">
        <v>17.043700000000001</v>
      </c>
      <c r="Q215" s="15">
        <v>39.334299999999999</v>
      </c>
      <c r="R215" s="15">
        <v>43.110399999999998</v>
      </c>
      <c r="S215" s="15">
        <v>0.22348499999999999</v>
      </c>
      <c r="T215" s="15">
        <v>0.290132</v>
      </c>
      <c r="U215" s="15">
        <v>0.27550599999999997</v>
      </c>
      <c r="V215" s="15">
        <v>4.4326999999999998E-2</v>
      </c>
      <c r="W215" s="15">
        <v>1.3162E-2</v>
      </c>
      <c r="X215" s="15">
        <v>100.331</v>
      </c>
    </row>
    <row r="216" spans="2:24" x14ac:dyDescent="0.2">
      <c r="B216" s="22" t="s">
        <v>44</v>
      </c>
      <c r="C216" s="23">
        <v>11.3614</v>
      </c>
      <c r="D216" s="23">
        <v>47.6646</v>
      </c>
      <c r="E216" s="23">
        <v>40.568800000000003</v>
      </c>
      <c r="F216" s="23">
        <v>0.147567</v>
      </c>
      <c r="G216" s="23">
        <v>0.46188099999999999</v>
      </c>
      <c r="I216" s="23">
        <v>7.8594999999999998E-2</v>
      </c>
      <c r="J216" s="23">
        <v>3.1584000000000001E-2</v>
      </c>
      <c r="K216" s="24">
        <v>100.31399999999999</v>
      </c>
      <c r="M216" s="24"/>
      <c r="O216" s="8" t="s">
        <v>45</v>
      </c>
      <c r="P216" s="15">
        <v>16.632300000000001</v>
      </c>
      <c r="Q216" s="15">
        <v>39.484499999999997</v>
      </c>
      <c r="R216" s="15">
        <v>43.3123</v>
      </c>
      <c r="S216" s="15">
        <v>0.21765300000000001</v>
      </c>
      <c r="T216" s="15">
        <v>0.29648600000000003</v>
      </c>
      <c r="U216" s="15">
        <v>0.28457700000000002</v>
      </c>
      <c r="V216" s="15">
        <v>4.1223000000000003E-2</v>
      </c>
      <c r="W216" s="15">
        <v>4.4130000000000003E-3</v>
      </c>
      <c r="X216" s="15">
        <v>100.268</v>
      </c>
    </row>
    <row r="217" spans="2:24" x14ac:dyDescent="0.2">
      <c r="B217" s="22" t="s">
        <v>44</v>
      </c>
      <c r="C217" s="23">
        <v>11.185499999999999</v>
      </c>
      <c r="D217" s="23">
        <v>47.890799999999999</v>
      </c>
      <c r="E217" s="23">
        <v>40.9</v>
      </c>
      <c r="F217" s="23">
        <v>0.146038</v>
      </c>
      <c r="G217" s="23">
        <v>0.453681</v>
      </c>
      <c r="I217" s="23">
        <v>9.4580999999999998E-2</v>
      </c>
      <c r="J217" s="23">
        <v>2.8296999999999999E-2</v>
      </c>
      <c r="K217" s="24">
        <v>100.699</v>
      </c>
      <c r="M217" s="24"/>
      <c r="O217" s="8" t="s">
        <v>45</v>
      </c>
      <c r="P217" s="15">
        <v>16.573699999999999</v>
      </c>
      <c r="Q217" s="15">
        <v>39.269799999999996</v>
      </c>
      <c r="R217" s="15">
        <v>43.450600000000001</v>
      </c>
      <c r="S217" s="15">
        <v>0.21954399999999999</v>
      </c>
      <c r="T217" s="15">
        <v>0.29020699999999999</v>
      </c>
      <c r="U217" s="15">
        <v>0.28318199999999999</v>
      </c>
      <c r="V217" s="15">
        <v>5.2337000000000002E-2</v>
      </c>
      <c r="W217" s="15">
        <v>1.1247999999999999E-2</v>
      </c>
      <c r="X217" s="15">
        <v>100.15</v>
      </c>
    </row>
    <row r="218" spans="2:24" x14ac:dyDescent="0.2">
      <c r="B218" s="22" t="s">
        <v>44</v>
      </c>
      <c r="C218" s="23">
        <v>10.8964</v>
      </c>
      <c r="D218" s="23">
        <v>48.138199999999998</v>
      </c>
      <c r="E218" s="23">
        <v>41.251899999999999</v>
      </c>
      <c r="F218" s="23">
        <v>0.138603</v>
      </c>
      <c r="G218" s="23">
        <v>0.47763800000000001</v>
      </c>
      <c r="I218" s="23">
        <v>7.5772999999999993E-2</v>
      </c>
      <c r="J218" s="23">
        <v>3.5094E-2</v>
      </c>
      <c r="K218" s="24">
        <v>101.014</v>
      </c>
      <c r="M218" s="24"/>
      <c r="O218" s="8" t="s">
        <v>45</v>
      </c>
      <c r="P218" s="15">
        <v>16.688099999999999</v>
      </c>
      <c r="Q218" s="15">
        <v>39.500900000000001</v>
      </c>
      <c r="R218" s="15">
        <v>43.4435</v>
      </c>
      <c r="S218" s="15">
        <v>0.22566700000000001</v>
      </c>
      <c r="T218" s="15">
        <v>0.28477799999999998</v>
      </c>
      <c r="U218" s="15">
        <v>0.27640900000000002</v>
      </c>
      <c r="V218" s="15">
        <v>6.6344E-2</v>
      </c>
      <c r="W218" s="15">
        <v>3.7916999999999999E-2</v>
      </c>
      <c r="X218" s="15">
        <v>100.529</v>
      </c>
    </row>
    <row r="219" spans="2:24" x14ac:dyDescent="0.2">
      <c r="B219" s="22" t="s">
        <v>44</v>
      </c>
      <c r="C219" s="23">
        <v>10.748699999999999</v>
      </c>
      <c r="D219" s="23">
        <v>48.175199999999997</v>
      </c>
      <c r="E219" s="23">
        <v>41.141800000000003</v>
      </c>
      <c r="F219" s="23">
        <v>0.13184199999999999</v>
      </c>
      <c r="G219" s="23">
        <v>0.46959499999999998</v>
      </c>
      <c r="I219" s="23">
        <v>6.7117999999999997E-2</v>
      </c>
      <c r="J219" s="23">
        <v>3.7134E-2</v>
      </c>
      <c r="K219" s="24">
        <v>100.771</v>
      </c>
      <c r="M219" s="24"/>
      <c r="O219" s="8" t="s">
        <v>45</v>
      </c>
      <c r="P219" s="15">
        <v>16.596</v>
      </c>
      <c r="Q219" s="15">
        <v>39.604399999999998</v>
      </c>
      <c r="R219" s="15">
        <v>43.416899999999998</v>
      </c>
      <c r="S219" s="15">
        <v>0.22650100000000001</v>
      </c>
      <c r="T219" s="15">
        <v>0.27941899999999997</v>
      </c>
      <c r="U219" s="15">
        <v>0.28320400000000001</v>
      </c>
      <c r="V219" s="15">
        <v>3.9990999999999999E-2</v>
      </c>
      <c r="W219" s="15">
        <v>5.7340000000000004E-3</v>
      </c>
      <c r="X219" s="15">
        <v>100.435</v>
      </c>
    </row>
    <row r="220" spans="2:24" x14ac:dyDescent="0.2">
      <c r="B220" s="22" t="s">
        <v>44</v>
      </c>
      <c r="C220" s="23">
        <v>10.7464</v>
      </c>
      <c r="D220" s="23">
        <v>48.3748</v>
      </c>
      <c r="E220" s="23">
        <v>41.284399999999998</v>
      </c>
      <c r="F220" s="23">
        <v>0.134768</v>
      </c>
      <c r="G220" s="23">
        <v>0.461671</v>
      </c>
      <c r="I220" s="23">
        <v>8.2920999999999995E-2</v>
      </c>
      <c r="J220" s="23">
        <v>3.1546999999999999E-2</v>
      </c>
      <c r="K220" s="24">
        <v>101.117</v>
      </c>
      <c r="M220" s="24"/>
      <c r="O220" s="8" t="s">
        <v>45</v>
      </c>
      <c r="P220" s="15">
        <v>16.563700000000001</v>
      </c>
      <c r="Q220" s="15">
        <v>39.3185</v>
      </c>
      <c r="R220" s="15">
        <v>43.136600000000001</v>
      </c>
      <c r="S220" s="15">
        <v>0.20957899999999999</v>
      </c>
      <c r="T220" s="15">
        <v>0.28655900000000001</v>
      </c>
      <c r="U220" s="15">
        <v>0.27332499999999998</v>
      </c>
      <c r="V220" s="15">
        <v>5.1499000000000003E-2</v>
      </c>
      <c r="W220" s="15">
        <v>1.7056000000000002E-2</v>
      </c>
      <c r="X220" s="15">
        <v>99.843400000000003</v>
      </c>
    </row>
    <row r="221" spans="2:24" x14ac:dyDescent="0.2">
      <c r="B221" s="22" t="s">
        <v>44</v>
      </c>
      <c r="C221" s="23">
        <v>10.5337</v>
      </c>
      <c r="D221" s="23">
        <v>48.429299999999998</v>
      </c>
      <c r="E221" s="23">
        <v>41.142899999999997</v>
      </c>
      <c r="F221" s="23">
        <v>0.13352800000000001</v>
      </c>
      <c r="G221" s="23">
        <v>0.463559</v>
      </c>
      <c r="I221" s="23">
        <v>0.105878</v>
      </c>
      <c r="J221" s="23">
        <v>2.5453E-2</v>
      </c>
      <c r="K221" s="24">
        <v>100.834</v>
      </c>
      <c r="M221" s="24"/>
      <c r="O221" s="8" t="s">
        <v>45</v>
      </c>
      <c r="P221" s="15">
        <v>16.5747</v>
      </c>
      <c r="Q221" s="15">
        <v>39.103099999999998</v>
      </c>
      <c r="R221" s="15">
        <v>43.156399999999998</v>
      </c>
      <c r="S221" s="15">
        <v>0.22331500000000001</v>
      </c>
      <c r="T221" s="15">
        <v>0.29225299999999999</v>
      </c>
      <c r="U221" s="15">
        <v>0.27982400000000002</v>
      </c>
      <c r="V221" s="15">
        <v>7.2447999999999999E-2</v>
      </c>
      <c r="W221" s="15">
        <v>3.7705000000000002E-2</v>
      </c>
      <c r="X221" s="15">
        <v>99.730400000000003</v>
      </c>
    </row>
    <row r="222" spans="2:24" x14ac:dyDescent="0.2">
      <c r="B222" s="22" t="s">
        <v>44</v>
      </c>
      <c r="C222" s="23">
        <v>10.4057</v>
      </c>
      <c r="D222" s="23">
        <v>48.5837</v>
      </c>
      <c r="E222" s="23">
        <v>41.383600000000001</v>
      </c>
      <c r="F222" s="23">
        <v>0.13219600000000001</v>
      </c>
      <c r="G222" s="23">
        <v>0.47026299999999999</v>
      </c>
      <c r="I222" s="23">
        <v>9.1008000000000006E-2</v>
      </c>
      <c r="J222" s="23">
        <v>3.5347999999999997E-2</v>
      </c>
      <c r="K222" s="24">
        <v>101.102</v>
      </c>
      <c r="M222" s="24"/>
      <c r="O222" s="8" t="s">
        <v>45</v>
      </c>
      <c r="P222" s="15">
        <v>16.556100000000001</v>
      </c>
      <c r="Q222" s="15">
        <v>39.310499999999998</v>
      </c>
      <c r="R222" s="15">
        <v>43.062600000000003</v>
      </c>
      <c r="S222" s="15">
        <v>0.210558</v>
      </c>
      <c r="T222" s="15">
        <v>0.28390599999999999</v>
      </c>
      <c r="U222" s="15">
        <v>0.27456999999999998</v>
      </c>
      <c r="V222" s="15">
        <v>6.5938999999999998E-2</v>
      </c>
      <c r="W222" s="15">
        <v>2.1912000000000001E-2</v>
      </c>
      <c r="X222" s="15">
        <v>99.783900000000003</v>
      </c>
    </row>
    <row r="223" spans="2:24" x14ac:dyDescent="0.2">
      <c r="B223" s="22" t="s">
        <v>44</v>
      </c>
      <c r="C223" s="23">
        <v>10.362299999999999</v>
      </c>
      <c r="D223" s="23">
        <v>48.788400000000003</v>
      </c>
      <c r="E223" s="23">
        <v>41.621899999999997</v>
      </c>
      <c r="F223" s="23">
        <v>0.13542399999999999</v>
      </c>
      <c r="G223" s="23">
        <v>0.47528100000000001</v>
      </c>
      <c r="I223" s="23">
        <v>8.9251999999999998E-2</v>
      </c>
      <c r="J223" s="23">
        <v>3.8769999999999999E-2</v>
      </c>
      <c r="K223" s="24">
        <v>101.511</v>
      </c>
      <c r="M223" s="24"/>
      <c r="N223" s="9" t="s">
        <v>18</v>
      </c>
      <c r="O223" s="8" t="s">
        <v>45</v>
      </c>
      <c r="P223" s="15">
        <v>16.581499999999998</v>
      </c>
      <c r="Q223" s="15">
        <v>39.399900000000002</v>
      </c>
      <c r="R223" s="15">
        <v>42.961799999999997</v>
      </c>
      <c r="S223" s="15">
        <v>0.218359</v>
      </c>
      <c r="T223" s="15">
        <v>0.27781699999999998</v>
      </c>
      <c r="U223" s="15">
        <v>0.27740100000000001</v>
      </c>
      <c r="V223" s="15">
        <v>5.8716999999999998E-2</v>
      </c>
      <c r="W223" s="15">
        <v>2.6169999999999999E-2</v>
      </c>
      <c r="X223" s="15">
        <v>99.797499999999999</v>
      </c>
    </row>
    <row r="224" spans="2:24" x14ac:dyDescent="0.2">
      <c r="B224" s="22" t="s">
        <v>44</v>
      </c>
      <c r="C224" s="23">
        <v>10.274800000000001</v>
      </c>
      <c r="D224" s="23">
        <v>48.793199999999999</v>
      </c>
      <c r="E224" s="23">
        <v>41.444600000000001</v>
      </c>
      <c r="F224" s="23">
        <v>0.13312599999999999</v>
      </c>
      <c r="G224" s="23">
        <v>0.47419299999999998</v>
      </c>
      <c r="I224" s="23">
        <v>0.104196</v>
      </c>
      <c r="J224" s="23">
        <v>3.4783000000000001E-2</v>
      </c>
      <c r="K224" s="24">
        <v>101.259</v>
      </c>
      <c r="M224" s="24"/>
      <c r="O224" s="8" t="s">
        <v>35</v>
      </c>
      <c r="P224" s="15">
        <v>9.6137599999999992</v>
      </c>
      <c r="Q224" s="15">
        <v>39.812899999999999</v>
      </c>
      <c r="R224" s="15">
        <v>48.922699999999999</v>
      </c>
      <c r="S224" s="15">
        <v>0.147253</v>
      </c>
      <c r="T224" s="15">
        <v>0.38671</v>
      </c>
      <c r="U224" s="15">
        <v>9.7578999999999999E-2</v>
      </c>
      <c r="V224" s="15">
        <v>1.4922E-2</v>
      </c>
      <c r="W224" s="15">
        <v>2.4149E-2</v>
      </c>
      <c r="X224" s="15">
        <v>99.016900000000007</v>
      </c>
    </row>
    <row r="225" spans="1:24" x14ac:dyDescent="0.2">
      <c r="B225" s="22" t="s">
        <v>44</v>
      </c>
      <c r="C225" s="23">
        <v>10.1769</v>
      </c>
      <c r="D225" s="23">
        <v>48.8566</v>
      </c>
      <c r="E225" s="23">
        <v>41.808500000000002</v>
      </c>
      <c r="F225" s="23">
        <v>0.13300799999999999</v>
      </c>
      <c r="G225" s="23">
        <v>0.46950700000000001</v>
      </c>
      <c r="I225" s="23">
        <v>8.6204000000000003E-2</v>
      </c>
      <c r="J225" s="23">
        <v>2.5899999999999999E-2</v>
      </c>
      <c r="K225" s="24">
        <v>101.557</v>
      </c>
      <c r="M225" s="24"/>
      <c r="O225" s="8" t="s">
        <v>35</v>
      </c>
      <c r="P225" s="15">
        <v>9.4881200000000003</v>
      </c>
      <c r="Q225" s="15">
        <v>39.506500000000003</v>
      </c>
      <c r="R225" s="15">
        <v>48.773000000000003</v>
      </c>
      <c r="S225" s="15">
        <v>0.13562099999999999</v>
      </c>
      <c r="T225" s="15">
        <v>0.35791499999999998</v>
      </c>
      <c r="U225" s="15">
        <v>9.2843999999999996E-2</v>
      </c>
      <c r="V225" s="15">
        <v>1.4782999999999999E-2</v>
      </c>
      <c r="W225" s="15">
        <v>1.4347E-2</v>
      </c>
      <c r="X225" s="15">
        <v>98.379300000000001</v>
      </c>
    </row>
    <row r="226" spans="1:24" x14ac:dyDescent="0.2">
      <c r="A226" s="2" t="s">
        <v>18</v>
      </c>
      <c r="B226" s="22" t="s">
        <v>44</v>
      </c>
      <c r="C226" s="23">
        <v>10.143700000000001</v>
      </c>
      <c r="D226" s="23">
        <v>48.936500000000002</v>
      </c>
      <c r="E226" s="23">
        <v>41.468899999999998</v>
      </c>
      <c r="F226" s="23">
        <v>0.13078899999999999</v>
      </c>
      <c r="G226" s="23">
        <v>0.48403000000000002</v>
      </c>
      <c r="I226" s="23">
        <v>6.5980999999999998E-2</v>
      </c>
      <c r="J226" s="23">
        <v>3.3119000000000003E-2</v>
      </c>
      <c r="K226" s="24">
        <v>101.26300000000001</v>
      </c>
      <c r="M226" s="24"/>
      <c r="O226" s="8" t="s">
        <v>35</v>
      </c>
      <c r="P226" s="15">
        <v>9.5161999999999995</v>
      </c>
      <c r="Q226" s="15">
        <v>39.795999999999999</v>
      </c>
      <c r="R226" s="15">
        <v>48.966900000000003</v>
      </c>
      <c r="S226" s="15">
        <v>0.130742</v>
      </c>
      <c r="T226" s="15">
        <v>0.35409499999999999</v>
      </c>
      <c r="U226" s="15">
        <v>9.8416000000000003E-2</v>
      </c>
      <c r="V226" s="15">
        <v>1.9092000000000001E-2</v>
      </c>
      <c r="W226" s="15">
        <v>1.2723999999999999E-2</v>
      </c>
      <c r="X226" s="15">
        <v>98.888599999999997</v>
      </c>
    </row>
    <row r="227" spans="1:24" x14ac:dyDescent="0.2">
      <c r="A227" s="2" t="s">
        <v>15</v>
      </c>
      <c r="B227" s="22" t="s">
        <v>46</v>
      </c>
      <c r="C227" s="23">
        <v>15.2438</v>
      </c>
      <c r="D227" s="23">
        <v>44.540300000000002</v>
      </c>
      <c r="E227" s="23">
        <v>40.458500000000001</v>
      </c>
      <c r="F227" s="23">
        <v>0.193887</v>
      </c>
      <c r="G227" s="23">
        <v>0.35870999999999997</v>
      </c>
      <c r="I227" s="23">
        <v>6.7688999999999999E-2</v>
      </c>
      <c r="J227" s="23">
        <v>1.9231999999999999E-2</v>
      </c>
      <c r="K227" s="24">
        <v>100.88200000000001</v>
      </c>
      <c r="M227" s="24"/>
      <c r="O227" s="8" t="s">
        <v>35</v>
      </c>
      <c r="P227" s="15">
        <v>9.6511999999999993</v>
      </c>
      <c r="Q227" s="15">
        <v>40.220199999999998</v>
      </c>
      <c r="R227" s="15">
        <v>49.2425</v>
      </c>
      <c r="S227" s="15">
        <v>0.137597</v>
      </c>
      <c r="T227" s="15">
        <v>0.36288900000000002</v>
      </c>
      <c r="U227" s="15">
        <v>9.4902E-2</v>
      </c>
      <c r="V227" s="15">
        <v>1.3492000000000001E-2</v>
      </c>
      <c r="W227" s="15">
        <v>2.3421000000000001E-2</v>
      </c>
      <c r="X227" s="15">
        <v>99.751000000000005</v>
      </c>
    </row>
    <row r="228" spans="1:24" x14ac:dyDescent="0.2">
      <c r="B228" s="22" t="s">
        <v>46</v>
      </c>
      <c r="C228" s="23">
        <v>14.6463</v>
      </c>
      <c r="D228" s="23">
        <v>45.1203</v>
      </c>
      <c r="E228" s="23">
        <v>40.801200000000001</v>
      </c>
      <c r="F228" s="23">
        <v>0.188614</v>
      </c>
      <c r="G228" s="23">
        <v>0.389625</v>
      </c>
      <c r="I228" s="23">
        <v>6.1767000000000002E-2</v>
      </c>
      <c r="J228" s="23">
        <v>2.9974000000000001E-2</v>
      </c>
      <c r="K228" s="24">
        <v>101.238</v>
      </c>
      <c r="M228" s="24"/>
      <c r="N228" s="9" t="s">
        <v>15</v>
      </c>
      <c r="O228" s="8" t="s">
        <v>47</v>
      </c>
      <c r="P228" s="15">
        <v>22.815100000000001</v>
      </c>
      <c r="Q228" s="15">
        <v>37.860399999999998</v>
      </c>
      <c r="R228" s="15">
        <v>38.262300000000003</v>
      </c>
      <c r="S228" s="15">
        <v>0.26777000000000001</v>
      </c>
      <c r="T228" s="15">
        <v>0.27341300000000002</v>
      </c>
      <c r="U228" s="15">
        <v>0.260826</v>
      </c>
      <c r="V228" s="15">
        <v>4.6880999999999999E-2</v>
      </c>
      <c r="W228" s="15">
        <v>4.731E-3</v>
      </c>
      <c r="X228" s="15">
        <v>99.795900000000003</v>
      </c>
    </row>
    <row r="229" spans="1:24" x14ac:dyDescent="0.2">
      <c r="B229" s="22" t="s">
        <v>46</v>
      </c>
      <c r="C229" s="23">
        <v>14.167899999999999</v>
      </c>
      <c r="D229" s="23">
        <v>45.5745</v>
      </c>
      <c r="E229" s="23">
        <v>41.063200000000002</v>
      </c>
      <c r="F229" s="23">
        <v>0.19317400000000001</v>
      </c>
      <c r="G229" s="23">
        <v>0.41149799999999997</v>
      </c>
      <c r="I229" s="23">
        <v>8.7598999999999996E-2</v>
      </c>
      <c r="J229" s="23">
        <v>2.1857000000000001E-2</v>
      </c>
      <c r="K229" s="24">
        <v>101.52</v>
      </c>
      <c r="M229" s="24"/>
      <c r="O229" s="8" t="s">
        <v>47</v>
      </c>
      <c r="P229" s="15">
        <v>18.238900000000001</v>
      </c>
      <c r="Q229" s="15">
        <v>38.779000000000003</v>
      </c>
      <c r="R229" s="15">
        <v>42.103400000000001</v>
      </c>
      <c r="S229" s="15">
        <v>0.23886199999999999</v>
      </c>
      <c r="T229" s="15">
        <v>0.28302300000000002</v>
      </c>
      <c r="U229" s="15">
        <v>0.27251300000000001</v>
      </c>
      <c r="V229" s="15">
        <v>4.2833000000000003E-2</v>
      </c>
      <c r="W229" s="15">
        <v>7.6750000000000004E-3</v>
      </c>
      <c r="X229" s="15">
        <v>99.960999999999999</v>
      </c>
    </row>
    <row r="230" spans="1:24" x14ac:dyDescent="0.2">
      <c r="B230" s="22" t="s">
        <v>46</v>
      </c>
      <c r="C230" s="23">
        <v>13.5778</v>
      </c>
      <c r="D230" s="23">
        <v>45.883699999999997</v>
      </c>
      <c r="E230" s="23">
        <v>41.096600000000002</v>
      </c>
      <c r="F230" s="23">
        <v>0.18248200000000001</v>
      </c>
      <c r="G230" s="23">
        <v>0.425485</v>
      </c>
      <c r="I230" s="23">
        <v>7.5969999999999996E-2</v>
      </c>
      <c r="J230" s="23">
        <v>2.1492000000000001E-2</v>
      </c>
      <c r="K230" s="24">
        <v>101.264</v>
      </c>
      <c r="M230" s="24"/>
      <c r="O230" s="8" t="s">
        <v>47</v>
      </c>
      <c r="P230" s="15">
        <v>17.058599999999998</v>
      </c>
      <c r="Q230" s="15">
        <v>39.1188</v>
      </c>
      <c r="R230" s="15">
        <v>42.954099999999997</v>
      </c>
      <c r="S230" s="15">
        <v>0.23185700000000001</v>
      </c>
      <c r="T230" s="15">
        <v>0.28688799999999998</v>
      </c>
      <c r="U230" s="15">
        <v>0.27685700000000002</v>
      </c>
      <c r="V230" s="15">
        <v>5.0284000000000002E-2</v>
      </c>
      <c r="W230" s="15">
        <v>1.8110000000000001E-2</v>
      </c>
      <c r="X230" s="15">
        <v>100.005</v>
      </c>
    </row>
    <row r="231" spans="1:24" x14ac:dyDescent="0.2">
      <c r="B231" s="22" t="s">
        <v>46</v>
      </c>
      <c r="C231" s="23">
        <v>13.131399999999999</v>
      </c>
      <c r="D231" s="23">
        <v>46.375</v>
      </c>
      <c r="E231" s="23">
        <v>41.119399999999999</v>
      </c>
      <c r="F231" s="23">
        <v>0.16625899999999999</v>
      </c>
      <c r="G231" s="23">
        <v>0.445905</v>
      </c>
      <c r="I231" s="23">
        <v>8.4370000000000001E-2</v>
      </c>
      <c r="J231" s="23">
        <v>3.0613000000000001E-2</v>
      </c>
      <c r="K231" s="24">
        <v>101.35299999999999</v>
      </c>
      <c r="M231" s="24"/>
      <c r="O231" s="8" t="s">
        <v>47</v>
      </c>
      <c r="P231" s="15">
        <v>16.8416</v>
      </c>
      <c r="Q231" s="15">
        <v>39.165300000000002</v>
      </c>
      <c r="R231" s="15">
        <v>43.164000000000001</v>
      </c>
      <c r="S231" s="15">
        <v>0.213641</v>
      </c>
      <c r="T231" s="15">
        <v>0.28765200000000002</v>
      </c>
      <c r="U231" s="15">
        <v>0.270928</v>
      </c>
      <c r="V231" s="15">
        <v>4.1739999999999999E-2</v>
      </c>
      <c r="W231" s="15">
        <v>1.6589E-2</v>
      </c>
      <c r="X231" s="15">
        <v>99.995500000000007</v>
      </c>
    </row>
    <row r="232" spans="1:24" x14ac:dyDescent="0.2">
      <c r="B232" s="22" t="s">
        <v>46</v>
      </c>
      <c r="C232" s="23">
        <v>12.666499999999999</v>
      </c>
      <c r="D232" s="23">
        <v>46.738399999999999</v>
      </c>
      <c r="E232" s="23">
        <v>41.184199999999997</v>
      </c>
      <c r="F232" s="23">
        <v>0.15401699999999999</v>
      </c>
      <c r="G232" s="23">
        <v>0.44892500000000002</v>
      </c>
      <c r="I232" s="23">
        <v>8.4707000000000005E-2</v>
      </c>
      <c r="J232" s="23">
        <v>2.4376999999999999E-2</v>
      </c>
      <c r="K232" s="24">
        <v>101.301</v>
      </c>
      <c r="M232" s="24"/>
      <c r="O232" s="8" t="s">
        <v>47</v>
      </c>
      <c r="P232" s="15">
        <v>16.7684</v>
      </c>
      <c r="Q232" s="15">
        <v>39.211300000000001</v>
      </c>
      <c r="R232" s="15">
        <v>43.216999999999999</v>
      </c>
      <c r="S232" s="15">
        <v>0.23103699999999999</v>
      </c>
      <c r="T232" s="15">
        <v>0.292875</v>
      </c>
      <c r="U232" s="15">
        <v>0.27500999999999998</v>
      </c>
      <c r="V232" s="15">
        <v>4.5225000000000001E-2</v>
      </c>
      <c r="W232" s="15">
        <v>1.0279E-2</v>
      </c>
      <c r="X232" s="15">
        <v>100.032</v>
      </c>
    </row>
    <row r="233" spans="1:24" x14ac:dyDescent="0.2">
      <c r="B233" s="22" t="s">
        <v>46</v>
      </c>
      <c r="C233" s="23">
        <v>12.2987</v>
      </c>
      <c r="D233" s="23">
        <v>47.125700000000002</v>
      </c>
      <c r="E233" s="23">
        <v>41.384399999999999</v>
      </c>
      <c r="F233" s="23">
        <v>0.16325300000000001</v>
      </c>
      <c r="G233" s="23">
        <v>0.45403300000000002</v>
      </c>
      <c r="I233" s="23">
        <v>8.9057999999999998E-2</v>
      </c>
      <c r="J233" s="23">
        <v>2.3324000000000001E-2</v>
      </c>
      <c r="K233" s="24">
        <v>101.539</v>
      </c>
      <c r="M233" s="24"/>
      <c r="O233" s="8" t="s">
        <v>47</v>
      </c>
      <c r="P233" s="15">
        <v>16.610099999999999</v>
      </c>
      <c r="Q233" s="15">
        <v>38.985999999999997</v>
      </c>
      <c r="R233" s="15">
        <v>43.2958</v>
      </c>
      <c r="S233" s="15">
        <v>0.22615199999999999</v>
      </c>
      <c r="T233" s="15">
        <v>0.274893</v>
      </c>
      <c r="U233" s="15">
        <v>0.27615000000000001</v>
      </c>
      <c r="V233" s="15">
        <v>4.5110999999999998E-2</v>
      </c>
      <c r="W233" s="15">
        <v>2.1972999999999999E-2</v>
      </c>
      <c r="X233" s="15">
        <v>99.741100000000003</v>
      </c>
    </row>
    <row r="234" spans="1:24" x14ac:dyDescent="0.2">
      <c r="B234" s="22" t="s">
        <v>46</v>
      </c>
      <c r="C234" s="23">
        <v>11.8444</v>
      </c>
      <c r="D234" s="23">
        <v>47.516199999999998</v>
      </c>
      <c r="E234" s="23">
        <v>41.810899999999997</v>
      </c>
      <c r="F234" s="23">
        <v>0.15313199999999999</v>
      </c>
      <c r="G234" s="23">
        <v>0.46266000000000002</v>
      </c>
      <c r="I234" s="23">
        <v>6.8518999999999997E-2</v>
      </c>
      <c r="J234" s="23">
        <v>2.9713E-2</v>
      </c>
      <c r="K234" s="24">
        <v>101.886</v>
      </c>
      <c r="M234" s="24"/>
      <c r="O234" s="8" t="s">
        <v>47</v>
      </c>
      <c r="P234" s="15">
        <v>16.739899999999999</v>
      </c>
      <c r="Q234" s="15">
        <v>38.885300000000001</v>
      </c>
      <c r="R234" s="15">
        <v>43.485999999999997</v>
      </c>
      <c r="S234" s="15">
        <v>0.21801599999999999</v>
      </c>
      <c r="T234" s="15">
        <v>0.26852199999999998</v>
      </c>
      <c r="U234" s="15">
        <v>0.27294000000000002</v>
      </c>
      <c r="V234" s="15">
        <v>5.1194000000000003E-2</v>
      </c>
      <c r="W234" s="15">
        <v>1.1265000000000001E-2</v>
      </c>
      <c r="X234" s="15">
        <v>99.934799999999996</v>
      </c>
    </row>
    <row r="235" spans="1:24" x14ac:dyDescent="0.2">
      <c r="B235" s="22" t="s">
        <v>46</v>
      </c>
      <c r="C235" s="23">
        <v>11.438499999999999</v>
      </c>
      <c r="D235" s="23">
        <v>47.7181</v>
      </c>
      <c r="E235" s="23">
        <v>41.492199999999997</v>
      </c>
      <c r="F235" s="23">
        <v>0.14958299999999999</v>
      </c>
      <c r="G235" s="23">
        <v>0.46549000000000001</v>
      </c>
      <c r="I235" s="23">
        <v>9.1630000000000003E-2</v>
      </c>
      <c r="J235" s="23">
        <v>2.9951999999999999E-2</v>
      </c>
      <c r="K235" s="24">
        <v>101.38500000000001</v>
      </c>
      <c r="M235" s="24"/>
      <c r="O235" s="8" t="s">
        <v>47</v>
      </c>
      <c r="P235" s="15">
        <v>16.630400000000002</v>
      </c>
      <c r="Q235" s="15">
        <v>38.734999999999999</v>
      </c>
      <c r="R235" s="15">
        <v>43.174300000000002</v>
      </c>
      <c r="S235" s="15">
        <v>0.22733300000000001</v>
      </c>
      <c r="T235" s="15">
        <v>0.29219899999999999</v>
      </c>
      <c r="U235" s="15">
        <v>0.26383899999999999</v>
      </c>
      <c r="V235" s="15">
        <v>6.1325999999999999E-2</v>
      </c>
      <c r="W235" s="15">
        <v>-1.9400000000000001E-3</v>
      </c>
      <c r="X235" s="15">
        <v>99.378299999999996</v>
      </c>
    </row>
    <row r="236" spans="1:24" x14ac:dyDescent="0.2">
      <c r="B236" s="22" t="s">
        <v>46</v>
      </c>
      <c r="C236" s="23">
        <v>11.1806</v>
      </c>
      <c r="D236" s="23">
        <v>47.920299999999997</v>
      </c>
      <c r="E236" s="23">
        <v>41.327800000000003</v>
      </c>
      <c r="F236" s="23">
        <v>0.141378</v>
      </c>
      <c r="G236" s="23">
        <v>0.45865899999999998</v>
      </c>
      <c r="I236" s="23">
        <v>7.0812E-2</v>
      </c>
      <c r="J236" s="23">
        <v>3.9085000000000002E-2</v>
      </c>
      <c r="K236" s="24">
        <v>101.139</v>
      </c>
      <c r="M236" s="24"/>
      <c r="O236" s="8" t="s">
        <v>47</v>
      </c>
      <c r="P236" s="15">
        <v>16.486000000000001</v>
      </c>
      <c r="Q236" s="15">
        <v>39.198</v>
      </c>
      <c r="R236" s="15">
        <v>43.282600000000002</v>
      </c>
      <c r="S236" s="15">
        <v>0.21845800000000001</v>
      </c>
      <c r="T236" s="15">
        <v>0.29115999999999997</v>
      </c>
      <c r="U236" s="15">
        <v>0.27179399999999998</v>
      </c>
      <c r="V236" s="15">
        <v>4.9450000000000001E-2</v>
      </c>
      <c r="W236" s="15">
        <v>1.0924E-2</v>
      </c>
      <c r="X236" s="15">
        <v>99.812299999999993</v>
      </c>
    </row>
    <row r="237" spans="1:24" x14ac:dyDescent="0.2">
      <c r="B237" s="22" t="s">
        <v>46</v>
      </c>
      <c r="C237" s="23">
        <v>10.933400000000001</v>
      </c>
      <c r="D237" s="23">
        <v>48.278399999999998</v>
      </c>
      <c r="E237" s="23">
        <v>41.491399999999999</v>
      </c>
      <c r="F237" s="23">
        <v>0.142291</v>
      </c>
      <c r="G237" s="23">
        <v>0.45686599999999999</v>
      </c>
      <c r="I237" s="23">
        <v>9.0815000000000007E-2</v>
      </c>
      <c r="J237" s="23">
        <v>3.8089999999999999E-2</v>
      </c>
      <c r="K237" s="24">
        <v>101.431</v>
      </c>
      <c r="M237" s="24"/>
      <c r="O237" s="8" t="s">
        <v>47</v>
      </c>
      <c r="P237" s="15">
        <v>16.563500000000001</v>
      </c>
      <c r="Q237" s="15">
        <v>38.894799999999996</v>
      </c>
      <c r="R237" s="15">
        <v>43.068300000000001</v>
      </c>
      <c r="S237" s="15">
        <v>0.22875699999999999</v>
      </c>
      <c r="T237" s="15">
        <v>0.28165400000000002</v>
      </c>
      <c r="U237" s="15">
        <v>0.277702</v>
      </c>
      <c r="V237" s="15">
        <v>4.6221999999999999E-2</v>
      </c>
      <c r="W237" s="15">
        <v>-1.9300000000000001E-3</v>
      </c>
      <c r="X237" s="15">
        <v>99.336299999999994</v>
      </c>
    </row>
    <row r="238" spans="1:24" x14ac:dyDescent="0.2">
      <c r="B238" s="22" t="s">
        <v>46</v>
      </c>
      <c r="C238" s="23">
        <v>10.6517</v>
      </c>
      <c r="D238" s="23">
        <v>48.383000000000003</v>
      </c>
      <c r="E238" s="23">
        <v>41.438499999999998</v>
      </c>
      <c r="F238" s="23">
        <v>0.13647999999999999</v>
      </c>
      <c r="G238" s="23">
        <v>0.46722900000000001</v>
      </c>
      <c r="I238" s="23">
        <v>7.9339000000000007E-2</v>
      </c>
      <c r="J238" s="23">
        <v>4.2860000000000002E-2</v>
      </c>
      <c r="K238" s="24">
        <v>101.199</v>
      </c>
      <c r="M238" s="24"/>
      <c r="O238" s="8" t="s">
        <v>47</v>
      </c>
      <c r="P238" s="15">
        <v>16.587299999999999</v>
      </c>
      <c r="Q238" s="15">
        <v>39.230400000000003</v>
      </c>
      <c r="R238" s="15">
        <v>43.240299999999998</v>
      </c>
      <c r="S238" s="15">
        <v>0.23104</v>
      </c>
      <c r="T238" s="15">
        <v>0.30100700000000002</v>
      </c>
      <c r="U238" s="15">
        <v>0.267513</v>
      </c>
      <c r="V238" s="15">
        <v>4.5125999999999999E-2</v>
      </c>
      <c r="W238" s="15">
        <v>-3.2399999999999998E-3</v>
      </c>
      <c r="X238" s="15">
        <v>99.897999999999996</v>
      </c>
    </row>
    <row r="239" spans="1:24" x14ac:dyDescent="0.2">
      <c r="B239" s="22" t="s">
        <v>46</v>
      </c>
      <c r="C239" s="23">
        <v>10.4758</v>
      </c>
      <c r="D239" s="23">
        <v>48.586799999999997</v>
      </c>
      <c r="E239" s="23">
        <v>41.331600000000002</v>
      </c>
      <c r="F239" s="23">
        <v>0.129414</v>
      </c>
      <c r="G239" s="23">
        <v>0.46818599999999999</v>
      </c>
      <c r="I239" s="23">
        <v>7.6147999999999993E-2</v>
      </c>
      <c r="J239" s="23">
        <v>2.6918999999999998E-2</v>
      </c>
      <c r="K239" s="24">
        <v>101.095</v>
      </c>
      <c r="M239" s="24"/>
      <c r="O239" s="8" t="s">
        <v>47</v>
      </c>
      <c r="P239" s="15">
        <v>16.624400000000001</v>
      </c>
      <c r="Q239" s="15">
        <v>39.0473</v>
      </c>
      <c r="R239" s="15">
        <v>43.314399999999999</v>
      </c>
      <c r="S239" s="15">
        <v>0.22476699999999999</v>
      </c>
      <c r="T239" s="15">
        <v>0.29193599999999997</v>
      </c>
      <c r="U239" s="15">
        <v>0.26621699999999998</v>
      </c>
      <c r="V239" s="15">
        <v>5.0251999999999998E-2</v>
      </c>
      <c r="W239" s="15">
        <v>2.1301E-2</v>
      </c>
      <c r="X239" s="15">
        <v>99.835899999999995</v>
      </c>
    </row>
    <row r="240" spans="1:24" x14ac:dyDescent="0.2">
      <c r="B240" s="22" t="s">
        <v>46</v>
      </c>
      <c r="C240" s="23">
        <v>10.273099999999999</v>
      </c>
      <c r="D240" s="23">
        <v>48.677500000000002</v>
      </c>
      <c r="E240" s="23">
        <v>41.291400000000003</v>
      </c>
      <c r="F240" s="23">
        <v>0.14019499999999999</v>
      </c>
      <c r="G240" s="23">
        <v>0.47655599999999998</v>
      </c>
      <c r="I240" s="23">
        <v>8.1384999999999999E-2</v>
      </c>
      <c r="J240" s="23">
        <v>2.6327E-2</v>
      </c>
      <c r="K240" s="24">
        <v>100.96599999999999</v>
      </c>
      <c r="M240" s="24"/>
      <c r="O240" s="8" t="s">
        <v>47</v>
      </c>
      <c r="P240" s="15">
        <v>16.605599999999999</v>
      </c>
      <c r="Q240" s="15">
        <v>39.326000000000001</v>
      </c>
      <c r="R240" s="15">
        <v>43.828200000000002</v>
      </c>
      <c r="S240" s="15">
        <v>0.22134899999999999</v>
      </c>
      <c r="T240" s="15">
        <v>0.27877000000000002</v>
      </c>
      <c r="U240" s="15">
        <v>0.261772</v>
      </c>
      <c r="V240" s="15">
        <v>5.1956000000000002E-2</v>
      </c>
      <c r="W240" s="15">
        <v>2.4715000000000001E-2</v>
      </c>
      <c r="X240" s="15">
        <v>100.601</v>
      </c>
    </row>
    <row r="241" spans="1:24" x14ac:dyDescent="0.2">
      <c r="B241" s="22" t="s">
        <v>46</v>
      </c>
      <c r="C241" s="23">
        <v>10.183299999999999</v>
      </c>
      <c r="D241" s="23">
        <v>48.7911</v>
      </c>
      <c r="E241" s="23">
        <v>41.400300000000001</v>
      </c>
      <c r="F241" s="23">
        <v>0.13140399999999999</v>
      </c>
      <c r="G241" s="23">
        <v>0.47692800000000002</v>
      </c>
      <c r="I241" s="23">
        <v>8.7951000000000001E-2</v>
      </c>
      <c r="J241" s="23">
        <v>3.9897000000000002E-2</v>
      </c>
      <c r="K241" s="24">
        <v>101.111</v>
      </c>
      <c r="M241" s="24"/>
      <c r="N241" s="9" t="s">
        <v>18</v>
      </c>
      <c r="O241" s="8" t="s">
        <v>47</v>
      </c>
      <c r="P241" s="15">
        <v>16.654599999999999</v>
      </c>
      <c r="Q241" s="15">
        <v>38.865200000000002</v>
      </c>
      <c r="R241" s="15">
        <v>43.335599999999999</v>
      </c>
      <c r="S241" s="15">
        <v>0.220524</v>
      </c>
      <c r="T241" s="15">
        <v>0.28443299999999999</v>
      </c>
      <c r="U241" s="15">
        <v>0.27504299999999998</v>
      </c>
      <c r="V241" s="15">
        <v>6.787E-2</v>
      </c>
      <c r="W241" s="15">
        <v>1.9955000000000001E-2</v>
      </c>
      <c r="X241" s="15">
        <v>99.726299999999995</v>
      </c>
    </row>
    <row r="242" spans="1:24" x14ac:dyDescent="0.2">
      <c r="B242" s="22" t="s">
        <v>46</v>
      </c>
      <c r="C242" s="23">
        <v>10.088800000000001</v>
      </c>
      <c r="D242" s="23">
        <v>48.856400000000001</v>
      </c>
      <c r="E242" s="23">
        <v>41.263199999999998</v>
      </c>
      <c r="F242" s="23">
        <v>0.13786599999999999</v>
      </c>
      <c r="G242" s="23">
        <v>0.478431</v>
      </c>
      <c r="I242" s="23">
        <v>8.0342999999999998E-2</v>
      </c>
      <c r="J242" s="23">
        <v>3.1956999999999999E-2</v>
      </c>
      <c r="K242" s="24">
        <v>100.937</v>
      </c>
      <c r="M242" s="24"/>
      <c r="N242" s="9" t="s">
        <v>15</v>
      </c>
      <c r="O242" s="8" t="s">
        <v>48</v>
      </c>
      <c r="P242" s="15">
        <v>20.674900000000001</v>
      </c>
      <c r="Q242" s="15">
        <v>38.641100000000002</v>
      </c>
      <c r="R242" s="15">
        <v>39.997199999999999</v>
      </c>
      <c r="S242" s="15">
        <v>0.23541300000000001</v>
      </c>
      <c r="T242" s="15">
        <v>0.25616299999999997</v>
      </c>
      <c r="U242" s="15">
        <v>0.27678399999999997</v>
      </c>
      <c r="V242" s="15">
        <v>4.3179000000000002E-2</v>
      </c>
      <c r="W242" s="15">
        <v>1.388E-2</v>
      </c>
      <c r="X242" s="15">
        <v>100.13200000000001</v>
      </c>
    </row>
    <row r="243" spans="1:24" x14ac:dyDescent="0.2">
      <c r="B243" s="22" t="s">
        <v>46</v>
      </c>
      <c r="C243" s="23">
        <v>10.1058</v>
      </c>
      <c r="D243" s="23">
        <v>48.860700000000001</v>
      </c>
      <c r="E243" s="23">
        <v>41.250100000000003</v>
      </c>
      <c r="F243" s="23">
        <v>0.13134000000000001</v>
      </c>
      <c r="G243" s="23">
        <v>0.47253899999999999</v>
      </c>
      <c r="I243" s="23">
        <v>7.8608999999999998E-2</v>
      </c>
      <c r="J243" s="23">
        <v>3.2619000000000002E-2</v>
      </c>
      <c r="K243" s="24">
        <v>100.932</v>
      </c>
      <c r="M243" s="24"/>
      <c r="O243" s="8" t="s">
        <v>48</v>
      </c>
      <c r="P243" s="15">
        <v>18.125399999999999</v>
      </c>
      <c r="Q243" s="15">
        <v>38.907600000000002</v>
      </c>
      <c r="R243" s="15">
        <v>42.277799999999999</v>
      </c>
      <c r="S243" s="15">
        <v>0.22239100000000001</v>
      </c>
      <c r="T243" s="15">
        <v>0.29735800000000001</v>
      </c>
      <c r="U243" s="15">
        <v>0.28934799999999999</v>
      </c>
      <c r="V243" s="15">
        <v>4.3431999999999998E-2</v>
      </c>
      <c r="W243" s="15">
        <v>1.2489999999999999E-2</v>
      </c>
      <c r="X243" s="15">
        <v>100.18600000000001</v>
      </c>
    </row>
    <row r="244" spans="1:24" x14ac:dyDescent="0.2">
      <c r="B244" s="22" t="s">
        <v>46</v>
      </c>
      <c r="C244" s="23">
        <v>10.044700000000001</v>
      </c>
      <c r="D244" s="23">
        <v>48.839100000000002</v>
      </c>
      <c r="E244" s="23">
        <v>41.115900000000003</v>
      </c>
      <c r="F244" s="23">
        <v>0.13780999999999999</v>
      </c>
      <c r="G244" s="23">
        <v>0.47265200000000002</v>
      </c>
      <c r="I244" s="23">
        <v>7.9763000000000001E-2</v>
      </c>
      <c r="J244" s="23">
        <v>3.5456000000000001E-2</v>
      </c>
      <c r="K244" s="24">
        <v>100.72499999999999</v>
      </c>
      <c r="M244" s="24"/>
      <c r="O244" s="8" t="s">
        <v>48</v>
      </c>
      <c r="P244" s="15">
        <v>17.271799999999999</v>
      </c>
      <c r="Q244" s="15">
        <v>38.905900000000003</v>
      </c>
      <c r="R244" s="15">
        <v>42.787300000000002</v>
      </c>
      <c r="S244" s="15">
        <v>0.225522</v>
      </c>
      <c r="T244" s="15">
        <v>0.301678</v>
      </c>
      <c r="U244" s="15">
        <v>0.28125099999999997</v>
      </c>
      <c r="V244" s="15">
        <v>5.0101E-2</v>
      </c>
      <c r="W244" s="15">
        <v>1.3191E-2</v>
      </c>
      <c r="X244" s="15">
        <v>99.815299999999993</v>
      </c>
    </row>
    <row r="245" spans="1:24" x14ac:dyDescent="0.2">
      <c r="B245" s="22" t="s">
        <v>46</v>
      </c>
      <c r="C245" s="23">
        <v>9.9780300000000004</v>
      </c>
      <c r="D245" s="23">
        <v>49.0366</v>
      </c>
      <c r="E245" s="23">
        <v>41.529800000000002</v>
      </c>
      <c r="F245" s="23">
        <v>0.131776</v>
      </c>
      <c r="G245" s="23">
        <v>0.47323900000000002</v>
      </c>
      <c r="I245" s="23">
        <v>9.0676999999999994E-2</v>
      </c>
      <c r="J245" s="23">
        <v>2.6207999999999999E-2</v>
      </c>
      <c r="K245" s="24">
        <v>101.26600000000001</v>
      </c>
      <c r="M245" s="24"/>
      <c r="O245" s="8" t="s">
        <v>48</v>
      </c>
      <c r="P245" s="15">
        <v>16.960999999999999</v>
      </c>
      <c r="Q245" s="15">
        <v>39.133600000000001</v>
      </c>
      <c r="R245" s="15">
        <v>43.131</v>
      </c>
      <c r="S245" s="15">
        <v>0.238757</v>
      </c>
      <c r="T245" s="15">
        <v>0.28759800000000002</v>
      </c>
      <c r="U245" s="15">
        <v>0.26843800000000001</v>
      </c>
      <c r="V245" s="15">
        <v>4.4920000000000002E-2</v>
      </c>
      <c r="W245" s="15">
        <v>2.8832E-2</v>
      </c>
      <c r="X245" s="15">
        <v>100.087</v>
      </c>
    </row>
    <row r="246" spans="1:24" x14ac:dyDescent="0.2">
      <c r="B246" s="22" t="s">
        <v>46</v>
      </c>
      <c r="C246" s="23">
        <v>9.9444999999999997</v>
      </c>
      <c r="D246" s="23">
        <v>48.948700000000002</v>
      </c>
      <c r="E246" s="23">
        <v>41.041800000000002</v>
      </c>
      <c r="F246" s="23">
        <v>0.127163</v>
      </c>
      <c r="G246" s="23">
        <v>0.48323899999999997</v>
      </c>
      <c r="I246" s="23">
        <v>8.1959000000000004E-2</v>
      </c>
      <c r="J246" s="23">
        <v>3.9920999999999998E-2</v>
      </c>
      <c r="K246" s="24">
        <v>100.667</v>
      </c>
      <c r="M246" s="24"/>
      <c r="O246" s="8" t="s">
        <v>48</v>
      </c>
      <c r="P246" s="15">
        <v>16.763400000000001</v>
      </c>
      <c r="Q246" s="15">
        <v>38.685200000000002</v>
      </c>
      <c r="R246" s="15">
        <v>43.133899999999997</v>
      </c>
      <c r="S246" s="15">
        <v>0.22833600000000001</v>
      </c>
      <c r="T246" s="15">
        <v>0.28316599999999997</v>
      </c>
      <c r="U246" s="15">
        <v>0.28345399999999998</v>
      </c>
      <c r="V246" s="15">
        <v>3.5368999999999998E-2</v>
      </c>
      <c r="W246" s="15">
        <v>-1.14E-3</v>
      </c>
      <c r="X246" s="15">
        <v>99.406099999999995</v>
      </c>
    </row>
    <row r="247" spans="1:24" x14ac:dyDescent="0.2">
      <c r="B247" s="22" t="s">
        <v>46</v>
      </c>
      <c r="C247" s="23">
        <v>10.0044</v>
      </c>
      <c r="D247" s="23">
        <v>49.143300000000004</v>
      </c>
      <c r="E247" s="23">
        <v>41.774999999999999</v>
      </c>
      <c r="F247" s="23">
        <v>0.124388</v>
      </c>
      <c r="G247" s="23">
        <v>0.47947200000000001</v>
      </c>
      <c r="I247" s="23">
        <v>8.3125000000000004E-2</v>
      </c>
      <c r="J247" s="23">
        <v>4.5575999999999998E-2</v>
      </c>
      <c r="K247" s="24">
        <v>101.655</v>
      </c>
      <c r="M247" s="24"/>
      <c r="O247" s="8" t="s">
        <v>48</v>
      </c>
      <c r="P247" s="15">
        <v>16.698</v>
      </c>
      <c r="Q247" s="15">
        <v>38.8367</v>
      </c>
      <c r="R247" s="15">
        <v>43.183900000000001</v>
      </c>
      <c r="S247" s="15">
        <v>0.21743599999999999</v>
      </c>
      <c r="T247" s="15">
        <v>0.28974</v>
      </c>
      <c r="U247" s="15">
        <v>0.27130599999999999</v>
      </c>
      <c r="V247" s="15">
        <v>5.0647999999999999E-2</v>
      </c>
      <c r="W247" s="15">
        <v>1.2956000000000001E-2</v>
      </c>
      <c r="X247" s="15">
        <v>99.542699999999996</v>
      </c>
    </row>
    <row r="248" spans="1:24" x14ac:dyDescent="0.2">
      <c r="B248" s="22" t="s">
        <v>46</v>
      </c>
      <c r="C248" s="23">
        <v>9.8767999999999994</v>
      </c>
      <c r="D248" s="23">
        <v>48.972900000000003</v>
      </c>
      <c r="E248" s="23">
        <v>41.411900000000003</v>
      </c>
      <c r="F248" s="23">
        <v>0.135295</v>
      </c>
      <c r="G248" s="23">
        <v>0.46826000000000001</v>
      </c>
      <c r="I248" s="23">
        <v>7.7098E-2</v>
      </c>
      <c r="J248" s="23">
        <v>3.5650000000000001E-2</v>
      </c>
      <c r="K248" s="24">
        <v>100.97799999999999</v>
      </c>
      <c r="M248" s="24"/>
      <c r="O248" s="8" t="s">
        <v>48</v>
      </c>
      <c r="P248" s="15">
        <v>16.678699999999999</v>
      </c>
      <c r="Q248" s="15">
        <v>39.140099999999997</v>
      </c>
      <c r="R248" s="15">
        <v>43.267800000000001</v>
      </c>
      <c r="S248" s="15">
        <v>0.21875700000000001</v>
      </c>
      <c r="T248" s="15">
        <v>0.29957699999999998</v>
      </c>
      <c r="U248" s="15">
        <v>0.27040199999999998</v>
      </c>
      <c r="V248" s="15">
        <v>5.3864000000000002E-2</v>
      </c>
      <c r="W248" s="15">
        <v>2.5349999999999999E-3</v>
      </c>
      <c r="X248" s="15">
        <v>99.932500000000005</v>
      </c>
    </row>
    <row r="249" spans="1:24" x14ac:dyDescent="0.2">
      <c r="B249" s="22" t="s">
        <v>46</v>
      </c>
      <c r="C249" s="23">
        <v>9.9220400000000009</v>
      </c>
      <c r="D249" s="23">
        <v>48.998899999999999</v>
      </c>
      <c r="E249" s="23">
        <v>40.860300000000002</v>
      </c>
      <c r="F249" s="23">
        <v>0.12871199999999999</v>
      </c>
      <c r="G249" s="23">
        <v>0.489647</v>
      </c>
      <c r="I249" s="23">
        <v>7.8484999999999999E-2</v>
      </c>
      <c r="J249" s="23">
        <v>2.2998000000000001E-2</v>
      </c>
      <c r="K249" s="24">
        <v>100.501</v>
      </c>
      <c r="M249" s="24"/>
      <c r="O249" s="8" t="s">
        <v>48</v>
      </c>
      <c r="P249" s="15">
        <v>16.727499999999999</v>
      </c>
      <c r="Q249" s="15">
        <v>38.976500000000001</v>
      </c>
      <c r="R249" s="15">
        <v>43.041699999999999</v>
      </c>
      <c r="S249" s="15">
        <v>0.21399699999999999</v>
      </c>
      <c r="T249" s="15">
        <v>0.28470800000000002</v>
      </c>
      <c r="U249" s="15">
        <v>0.27857900000000002</v>
      </c>
      <c r="V249" s="15">
        <v>0.132935</v>
      </c>
      <c r="W249" s="15">
        <v>2.4174999999999999E-2</v>
      </c>
      <c r="X249" s="15">
        <v>99.667699999999996</v>
      </c>
    </row>
    <row r="250" spans="1:24" x14ac:dyDescent="0.2">
      <c r="B250" s="22" t="s">
        <v>46</v>
      </c>
      <c r="C250" s="23">
        <v>9.8799799999999998</v>
      </c>
      <c r="D250" s="23">
        <v>48.937899999999999</v>
      </c>
      <c r="E250" s="23">
        <v>41.040900000000001</v>
      </c>
      <c r="F250" s="23">
        <v>0.13249900000000001</v>
      </c>
      <c r="G250" s="23">
        <v>0.48851600000000001</v>
      </c>
      <c r="I250" s="23">
        <v>8.5261000000000003E-2</v>
      </c>
      <c r="J250" s="23">
        <v>3.6192000000000002E-2</v>
      </c>
      <c r="K250" s="24">
        <v>100.601</v>
      </c>
      <c r="M250" s="24"/>
      <c r="O250" s="8" t="s">
        <v>48</v>
      </c>
      <c r="P250" s="15">
        <v>16.441400000000002</v>
      </c>
      <c r="Q250" s="15">
        <v>38.998699999999999</v>
      </c>
      <c r="R250" s="15">
        <v>43.2958</v>
      </c>
      <c r="S250" s="15">
        <v>0.214695</v>
      </c>
      <c r="T250" s="15">
        <v>0.27285100000000001</v>
      </c>
      <c r="U250" s="15">
        <v>0.28260299999999999</v>
      </c>
      <c r="V250" s="15">
        <v>5.2387999999999997E-2</v>
      </c>
      <c r="W250" s="15">
        <v>2.7293999999999999E-2</v>
      </c>
      <c r="X250" s="15">
        <v>99.5852</v>
      </c>
    </row>
    <row r="251" spans="1:24" x14ac:dyDescent="0.2">
      <c r="B251" s="22" t="s">
        <v>46</v>
      </c>
      <c r="C251" s="23">
        <v>9.8511199999999999</v>
      </c>
      <c r="D251" s="23">
        <v>48.814500000000002</v>
      </c>
      <c r="E251" s="23">
        <v>40.5657</v>
      </c>
      <c r="F251" s="23">
        <v>0.13192000000000001</v>
      </c>
      <c r="G251" s="23">
        <v>0.47980499999999998</v>
      </c>
      <c r="I251" s="23">
        <v>9.4877000000000003E-2</v>
      </c>
      <c r="J251" s="23">
        <v>4.5421000000000003E-2</v>
      </c>
      <c r="K251" s="24">
        <v>99.9833</v>
      </c>
      <c r="M251" s="24"/>
      <c r="O251" s="8" t="s">
        <v>48</v>
      </c>
      <c r="P251" s="15">
        <v>16.3797</v>
      </c>
      <c r="Q251" s="15">
        <v>38.9024</v>
      </c>
      <c r="R251" s="15">
        <v>43.061999999999998</v>
      </c>
      <c r="S251" s="15">
        <v>0.21071699999999999</v>
      </c>
      <c r="T251" s="15">
        <v>0.27169399999999999</v>
      </c>
      <c r="U251" s="15">
        <v>0.265428</v>
      </c>
      <c r="V251" s="15">
        <v>4.1548000000000002E-2</v>
      </c>
      <c r="W251" s="15">
        <v>2.0560999999999999E-2</v>
      </c>
      <c r="X251" s="15">
        <v>99.158600000000007</v>
      </c>
    </row>
    <row r="252" spans="1:24" x14ac:dyDescent="0.2">
      <c r="B252" s="22" t="s">
        <v>46</v>
      </c>
      <c r="C252" s="23">
        <v>9.9051100000000005</v>
      </c>
      <c r="D252" s="23">
        <v>48.941099999999999</v>
      </c>
      <c r="E252" s="23">
        <v>41.191400000000002</v>
      </c>
      <c r="F252" s="23">
        <v>0.13193099999999999</v>
      </c>
      <c r="G252" s="23">
        <v>0.47459000000000001</v>
      </c>
      <c r="I252" s="23">
        <v>8.3006999999999997E-2</v>
      </c>
      <c r="J252" s="23">
        <v>4.0522000000000002E-2</v>
      </c>
      <c r="K252" s="24">
        <v>100.768</v>
      </c>
      <c r="M252" s="24"/>
      <c r="O252" s="8" t="s">
        <v>48</v>
      </c>
      <c r="P252" s="15">
        <v>16.431699999999999</v>
      </c>
      <c r="Q252" s="15">
        <v>38.984999999999999</v>
      </c>
      <c r="R252" s="15">
        <v>43.282600000000002</v>
      </c>
      <c r="S252" s="15">
        <v>0.225411</v>
      </c>
      <c r="T252" s="15">
        <v>0.284445</v>
      </c>
      <c r="U252" s="15">
        <v>0.26938299999999998</v>
      </c>
      <c r="V252" s="15">
        <v>4.7107999999999997E-2</v>
      </c>
      <c r="W252" s="15">
        <v>4.0220000000000004E-3</v>
      </c>
      <c r="X252" s="15">
        <v>99.608900000000006</v>
      </c>
    </row>
    <row r="253" spans="1:24" x14ac:dyDescent="0.2">
      <c r="B253" s="22" t="s">
        <v>46</v>
      </c>
      <c r="C253" s="23">
        <v>9.9284300000000005</v>
      </c>
      <c r="D253" s="23">
        <v>48.976500000000001</v>
      </c>
      <c r="E253" s="23">
        <v>41.115699999999997</v>
      </c>
      <c r="F253" s="23">
        <v>0.12759899999999999</v>
      </c>
      <c r="G253" s="23">
        <v>0.46948899999999999</v>
      </c>
      <c r="I253" s="23">
        <v>9.4433000000000003E-2</v>
      </c>
      <c r="J253" s="23">
        <v>4.4830000000000002E-2</v>
      </c>
      <c r="K253" s="24">
        <v>100.75700000000001</v>
      </c>
      <c r="M253" s="24"/>
      <c r="N253" s="9" t="s">
        <v>18</v>
      </c>
      <c r="O253" s="8" t="s">
        <v>48</v>
      </c>
      <c r="P253" s="15">
        <v>16.432500000000001</v>
      </c>
      <c r="Q253" s="15">
        <v>39.285299999999999</v>
      </c>
      <c r="R253" s="15">
        <v>43.0503</v>
      </c>
      <c r="S253" s="15">
        <v>0.22511800000000001</v>
      </c>
      <c r="T253" s="15">
        <v>0.291126</v>
      </c>
      <c r="U253" s="15">
        <v>0.28028700000000001</v>
      </c>
      <c r="V253" s="15">
        <v>5.1146999999999998E-2</v>
      </c>
      <c r="W253" s="15">
        <v>6.254E-3</v>
      </c>
      <c r="X253" s="15">
        <v>99.622299999999996</v>
      </c>
    </row>
    <row r="254" spans="1:24" x14ac:dyDescent="0.2">
      <c r="B254" s="22" t="s">
        <v>46</v>
      </c>
      <c r="C254" s="23">
        <v>9.9067500000000006</v>
      </c>
      <c r="D254" s="23">
        <v>48.911700000000003</v>
      </c>
      <c r="E254" s="23">
        <v>41.0261</v>
      </c>
      <c r="F254" s="23">
        <v>0.13191700000000001</v>
      </c>
      <c r="G254" s="23">
        <v>0.48013499999999998</v>
      </c>
      <c r="I254" s="23">
        <v>7.5838000000000003E-2</v>
      </c>
      <c r="J254" s="23">
        <v>2.3973000000000001E-2</v>
      </c>
      <c r="K254" s="24">
        <v>100.556</v>
      </c>
      <c r="M254" s="24"/>
      <c r="N254" s="9" t="s">
        <v>15</v>
      </c>
      <c r="O254" s="8" t="s">
        <v>49</v>
      </c>
      <c r="P254" s="15">
        <v>25.194299999999998</v>
      </c>
      <c r="Q254" s="15">
        <v>37.3142</v>
      </c>
      <c r="R254" s="15">
        <v>35.811500000000002</v>
      </c>
      <c r="S254" s="15">
        <v>0.28403200000000001</v>
      </c>
      <c r="T254" s="15">
        <v>0.27433400000000002</v>
      </c>
      <c r="U254" s="15">
        <v>0.295014</v>
      </c>
      <c r="V254" s="15">
        <v>3.0106000000000001E-2</v>
      </c>
      <c r="W254" s="15">
        <v>1.9706999999999999E-2</v>
      </c>
      <c r="X254" s="15">
        <v>99.218900000000005</v>
      </c>
    </row>
    <row r="255" spans="1:24" x14ac:dyDescent="0.2">
      <c r="B255" s="22" t="s">
        <v>46</v>
      </c>
      <c r="C255" s="23">
        <v>9.9388100000000001</v>
      </c>
      <c r="D255" s="23">
        <v>48.8748</v>
      </c>
      <c r="E255" s="23">
        <v>40.680300000000003</v>
      </c>
      <c r="F255" s="23">
        <v>0.12604599999999999</v>
      </c>
      <c r="G255" s="23">
        <v>0.46701199999999998</v>
      </c>
      <c r="I255" s="23">
        <v>8.4090999999999999E-2</v>
      </c>
      <c r="J255" s="23">
        <v>2.6265E-2</v>
      </c>
      <c r="K255" s="24">
        <v>100.197</v>
      </c>
      <c r="M255" s="24"/>
      <c r="O255" s="8" t="s">
        <v>49</v>
      </c>
      <c r="P255" s="15">
        <v>20.132999999999999</v>
      </c>
      <c r="Q255" s="15">
        <v>38.306600000000003</v>
      </c>
      <c r="R255" s="15">
        <v>40.163400000000003</v>
      </c>
      <c r="S255" s="15">
        <v>0.24398</v>
      </c>
      <c r="T255" s="15">
        <v>0.26604499999999998</v>
      </c>
      <c r="U255" s="15">
        <v>0.28418399999999999</v>
      </c>
      <c r="V255" s="15">
        <v>5.6517999999999999E-2</v>
      </c>
      <c r="W255" s="15">
        <v>2.9234E-2</v>
      </c>
      <c r="X255" s="15">
        <v>99.486400000000003</v>
      </c>
    </row>
    <row r="256" spans="1:24" x14ac:dyDescent="0.2">
      <c r="A256" s="2" t="s">
        <v>18</v>
      </c>
      <c r="B256" s="22" t="s">
        <v>46</v>
      </c>
      <c r="C256" s="23">
        <v>9.9667600000000007</v>
      </c>
      <c r="D256" s="23">
        <v>48.973700000000001</v>
      </c>
      <c r="E256" s="23">
        <v>41.165199999999999</v>
      </c>
      <c r="F256" s="23">
        <v>0.125337</v>
      </c>
      <c r="G256" s="23">
        <v>0.472084</v>
      </c>
      <c r="I256" s="23">
        <v>7.7660999999999994E-2</v>
      </c>
      <c r="J256" s="23">
        <v>3.6993999999999999E-2</v>
      </c>
      <c r="K256" s="24">
        <v>100.818</v>
      </c>
      <c r="M256" s="24"/>
      <c r="O256" s="8" t="s">
        <v>49</v>
      </c>
      <c r="P256" s="15">
        <v>17.720700000000001</v>
      </c>
      <c r="Q256" s="15">
        <v>39.419600000000003</v>
      </c>
      <c r="R256" s="15">
        <v>42.4833</v>
      </c>
      <c r="S256" s="15">
        <v>0.21140900000000001</v>
      </c>
      <c r="T256" s="15">
        <v>0.28085900000000003</v>
      </c>
      <c r="U256" s="15">
        <v>0.28041300000000002</v>
      </c>
      <c r="V256" s="15">
        <v>4.3820999999999999E-2</v>
      </c>
      <c r="W256" s="15">
        <v>2.7563000000000001E-2</v>
      </c>
      <c r="X256" s="15">
        <v>100.48</v>
      </c>
    </row>
    <row r="257" spans="1:24" x14ac:dyDescent="0.2">
      <c r="A257" s="2" t="s">
        <v>15</v>
      </c>
      <c r="B257" s="22" t="s">
        <v>50</v>
      </c>
      <c r="C257" s="23">
        <v>18.657599999999999</v>
      </c>
      <c r="D257" s="23">
        <v>41.0062</v>
      </c>
      <c r="E257" s="23">
        <v>40.407400000000003</v>
      </c>
      <c r="F257" s="23">
        <v>0.22182499999999999</v>
      </c>
      <c r="G257" s="23">
        <v>0.28747099999999998</v>
      </c>
      <c r="I257" s="23">
        <v>3.2205999999999999E-2</v>
      </c>
      <c r="J257" s="23">
        <v>1.6022000000000002E-2</v>
      </c>
      <c r="K257" s="24">
        <v>100.629</v>
      </c>
      <c r="M257" s="24"/>
      <c r="O257" s="8" t="s">
        <v>49</v>
      </c>
      <c r="P257" s="15">
        <v>16.868600000000001</v>
      </c>
      <c r="Q257" s="15">
        <v>39.093299999999999</v>
      </c>
      <c r="R257" s="15">
        <v>43.014499999999998</v>
      </c>
      <c r="S257" s="15">
        <v>0.217746</v>
      </c>
      <c r="T257" s="15">
        <v>0.27605600000000002</v>
      </c>
      <c r="U257" s="15">
        <v>0.28794199999999998</v>
      </c>
      <c r="V257" s="15">
        <v>4.9388000000000001E-2</v>
      </c>
      <c r="W257" s="15">
        <v>1.0482999999999999E-2</v>
      </c>
      <c r="X257" s="15">
        <v>99.816299999999998</v>
      </c>
    </row>
    <row r="258" spans="1:24" x14ac:dyDescent="0.2">
      <c r="B258" s="22" t="s">
        <v>50</v>
      </c>
      <c r="C258" s="23">
        <v>19.462800000000001</v>
      </c>
      <c r="D258" s="23">
        <v>40.76</v>
      </c>
      <c r="E258" s="23">
        <v>39.269100000000002</v>
      </c>
      <c r="F258" s="23">
        <v>0.22683</v>
      </c>
      <c r="G258" s="23">
        <v>0.29575600000000002</v>
      </c>
      <c r="I258" s="23">
        <v>2.6977999999999999E-2</v>
      </c>
      <c r="J258" s="23">
        <v>2.7799999999999998E-4</v>
      </c>
      <c r="K258" s="24">
        <v>100.042</v>
      </c>
      <c r="M258" s="24"/>
      <c r="O258" s="8" t="s">
        <v>49</v>
      </c>
      <c r="P258" s="15">
        <v>16.686299999999999</v>
      </c>
      <c r="Q258" s="15">
        <v>39.3384</v>
      </c>
      <c r="R258" s="15">
        <v>43.3688</v>
      </c>
      <c r="S258" s="15">
        <v>0.22648099999999999</v>
      </c>
      <c r="T258" s="15">
        <v>0.28514499999999998</v>
      </c>
      <c r="U258" s="15">
        <v>0.28010600000000002</v>
      </c>
      <c r="V258" s="15">
        <v>5.1531E-2</v>
      </c>
      <c r="W258" s="15">
        <v>8.8190000000000004E-3</v>
      </c>
      <c r="X258" s="15">
        <v>100.24</v>
      </c>
    </row>
    <row r="259" spans="1:24" x14ac:dyDescent="0.2">
      <c r="B259" s="22" t="s">
        <v>50</v>
      </c>
      <c r="C259" s="23">
        <v>19.234400000000001</v>
      </c>
      <c r="D259" s="23">
        <v>40.667299999999997</v>
      </c>
      <c r="E259" s="23">
        <v>38.8142</v>
      </c>
      <c r="F259" s="23">
        <v>0.22681299999999999</v>
      </c>
      <c r="G259" s="23">
        <v>0.30246400000000001</v>
      </c>
      <c r="I259" s="23">
        <v>3.5595000000000002E-2</v>
      </c>
      <c r="J259" s="23">
        <v>2.3777E-2</v>
      </c>
      <c r="K259" s="24">
        <v>99.304599999999994</v>
      </c>
      <c r="M259" s="24"/>
      <c r="O259" s="8" t="s">
        <v>49</v>
      </c>
      <c r="P259" s="15">
        <v>16.6995</v>
      </c>
      <c r="Q259" s="15">
        <v>39.052500000000002</v>
      </c>
      <c r="R259" s="15">
        <v>43.338900000000002</v>
      </c>
      <c r="S259" s="15">
        <v>0.23023399999999999</v>
      </c>
      <c r="T259" s="15">
        <v>0.28461700000000001</v>
      </c>
      <c r="U259" s="15">
        <v>0.27698299999999998</v>
      </c>
      <c r="V259" s="15">
        <v>4.9570000000000003E-2</v>
      </c>
      <c r="W259" s="15">
        <v>1.6920999999999999E-2</v>
      </c>
      <c r="X259" s="15">
        <v>99.945599999999999</v>
      </c>
    </row>
    <row r="260" spans="1:24" x14ac:dyDescent="0.2">
      <c r="B260" s="22" t="s">
        <v>50</v>
      </c>
      <c r="C260" s="23">
        <v>17.864599999999999</v>
      </c>
      <c r="D260" s="23">
        <v>41.942700000000002</v>
      </c>
      <c r="E260" s="23">
        <v>39.379399999999997</v>
      </c>
      <c r="F260" s="23">
        <v>0.214949</v>
      </c>
      <c r="G260" s="23">
        <v>0.30374699999999999</v>
      </c>
      <c r="I260" s="23">
        <v>4.3277000000000003E-2</v>
      </c>
      <c r="J260" s="23">
        <v>1.5427E-2</v>
      </c>
      <c r="K260" s="24">
        <v>99.764099999999999</v>
      </c>
      <c r="M260" s="24"/>
      <c r="O260" s="8" t="s">
        <v>49</v>
      </c>
      <c r="P260" s="15">
        <v>16.6416</v>
      </c>
      <c r="Q260" s="15">
        <v>39.048999999999999</v>
      </c>
      <c r="R260" s="15">
        <v>43.437100000000001</v>
      </c>
      <c r="S260" s="15">
        <v>0.22758900000000001</v>
      </c>
      <c r="T260" s="15">
        <v>0.29506199999999999</v>
      </c>
      <c r="U260" s="15">
        <v>0.280171</v>
      </c>
      <c r="V260" s="15">
        <v>4.2639999999999997E-2</v>
      </c>
      <c r="W260" s="15">
        <v>9.391E-3</v>
      </c>
      <c r="X260" s="15">
        <v>99.984200000000001</v>
      </c>
    </row>
    <row r="261" spans="1:24" x14ac:dyDescent="0.2">
      <c r="B261" s="22" t="s">
        <v>50</v>
      </c>
      <c r="C261" s="23">
        <v>15.8247</v>
      </c>
      <c r="D261" s="23">
        <v>43.795699999999997</v>
      </c>
      <c r="E261" s="23">
        <v>39.903700000000001</v>
      </c>
      <c r="F261" s="23">
        <v>0.20099700000000001</v>
      </c>
      <c r="G261" s="23">
        <v>0.32647999999999999</v>
      </c>
      <c r="I261" s="23">
        <v>4.8351999999999999E-2</v>
      </c>
      <c r="J261" s="23">
        <v>1.8519999999999998E-2</v>
      </c>
      <c r="K261" s="24">
        <v>100.11799999999999</v>
      </c>
      <c r="M261" s="24"/>
      <c r="O261" s="8" t="s">
        <v>49</v>
      </c>
      <c r="P261" s="15">
        <v>16.526800000000001</v>
      </c>
      <c r="Q261" s="15">
        <v>38.874899999999997</v>
      </c>
      <c r="R261" s="15">
        <v>43.170900000000003</v>
      </c>
      <c r="S261" s="15">
        <v>0.22847300000000001</v>
      </c>
      <c r="T261" s="15">
        <v>0.26870699999999997</v>
      </c>
      <c r="U261" s="15">
        <v>0.279169</v>
      </c>
      <c r="V261" s="15">
        <v>5.0289E-2</v>
      </c>
      <c r="W261" s="15">
        <v>1.4670000000000001E-2</v>
      </c>
      <c r="X261" s="15">
        <v>99.406099999999995</v>
      </c>
    </row>
    <row r="262" spans="1:24" x14ac:dyDescent="0.2">
      <c r="B262" s="22" t="s">
        <v>50</v>
      </c>
      <c r="C262" s="23">
        <v>15.01</v>
      </c>
      <c r="D262" s="23">
        <v>44.428699999999999</v>
      </c>
      <c r="E262" s="23">
        <v>39.639800000000001</v>
      </c>
      <c r="F262" s="23">
        <v>0.19289500000000001</v>
      </c>
      <c r="G262" s="23">
        <v>0.32947500000000002</v>
      </c>
      <c r="I262" s="23">
        <v>7.4866000000000002E-2</v>
      </c>
      <c r="J262" s="23">
        <v>3.1781999999999998E-2</v>
      </c>
      <c r="K262" s="24">
        <v>99.707499999999996</v>
      </c>
      <c r="M262" s="24"/>
      <c r="O262" s="8" t="s">
        <v>49</v>
      </c>
      <c r="P262" s="15">
        <v>16.481200000000001</v>
      </c>
      <c r="Q262" s="15">
        <v>39.26</v>
      </c>
      <c r="R262" s="15">
        <v>43.4758</v>
      </c>
      <c r="S262" s="15">
        <v>0.22588</v>
      </c>
      <c r="T262" s="15">
        <v>0.278582</v>
      </c>
      <c r="U262" s="15">
        <v>0.28296199999999999</v>
      </c>
      <c r="V262" s="15">
        <v>5.2691000000000002E-2</v>
      </c>
      <c r="W262" s="15">
        <v>5.4070000000000003E-3</v>
      </c>
      <c r="X262" s="15">
        <v>100.06</v>
      </c>
    </row>
    <row r="263" spans="1:24" x14ac:dyDescent="0.2">
      <c r="B263" s="22" t="s">
        <v>50</v>
      </c>
      <c r="C263" s="23">
        <v>14.685600000000001</v>
      </c>
      <c r="D263" s="23">
        <v>44.6342</v>
      </c>
      <c r="E263" s="23">
        <v>39.364100000000001</v>
      </c>
      <c r="F263" s="23">
        <v>0.192583</v>
      </c>
      <c r="G263" s="23">
        <v>0.34468199999999999</v>
      </c>
      <c r="I263" s="23">
        <v>5.7811000000000001E-2</v>
      </c>
      <c r="J263" s="23">
        <v>2.1663000000000002E-2</v>
      </c>
      <c r="K263" s="24">
        <v>99.300600000000003</v>
      </c>
      <c r="M263" s="24"/>
      <c r="O263" s="8" t="s">
        <v>49</v>
      </c>
      <c r="P263" s="15">
        <v>16.642600000000002</v>
      </c>
      <c r="Q263" s="15">
        <v>38.8401</v>
      </c>
      <c r="R263" s="15">
        <v>43.291600000000003</v>
      </c>
      <c r="S263" s="15">
        <v>0.21376899999999999</v>
      </c>
      <c r="T263" s="15">
        <v>0.30468499999999998</v>
      </c>
      <c r="U263" s="15">
        <v>0.27935599999999999</v>
      </c>
      <c r="V263" s="15">
        <v>-0.12189999999999999</v>
      </c>
      <c r="W263" s="15">
        <v>4.2659999999999997E-2</v>
      </c>
      <c r="X263" s="15">
        <v>99.492199999999997</v>
      </c>
    </row>
    <row r="264" spans="1:24" x14ac:dyDescent="0.2">
      <c r="B264" s="22" t="s">
        <v>50</v>
      </c>
      <c r="C264" s="23">
        <v>14.2925</v>
      </c>
      <c r="D264" s="23">
        <v>44.81</v>
      </c>
      <c r="E264" s="23">
        <v>39.349600000000002</v>
      </c>
      <c r="F264" s="23">
        <v>0.17301</v>
      </c>
      <c r="G264" s="23">
        <v>0.35647000000000001</v>
      </c>
      <c r="I264" s="23">
        <v>7.0193000000000005E-2</v>
      </c>
      <c r="J264" s="23">
        <v>2.2603999999999999E-2</v>
      </c>
      <c r="K264" s="24">
        <v>99.074399999999997</v>
      </c>
      <c r="M264" s="24"/>
      <c r="O264" s="8" t="s">
        <v>49</v>
      </c>
      <c r="P264" s="15">
        <v>16.607700000000001</v>
      </c>
      <c r="Q264" s="15">
        <v>38.802399999999999</v>
      </c>
      <c r="R264" s="15">
        <v>43.3583</v>
      </c>
      <c r="S264" s="15">
        <v>0.21965499999999999</v>
      </c>
      <c r="T264" s="15">
        <v>0.28933799999999998</v>
      </c>
      <c r="U264" s="15">
        <v>0.271534</v>
      </c>
      <c r="V264" s="15">
        <v>8.0140000000000003E-2</v>
      </c>
      <c r="W264" s="15">
        <v>1.3099E-2</v>
      </c>
      <c r="X264" s="15">
        <v>99.647599999999997</v>
      </c>
    </row>
    <row r="265" spans="1:24" x14ac:dyDescent="0.2">
      <c r="B265" s="22" t="s">
        <v>50</v>
      </c>
      <c r="C265" s="23">
        <v>14.0472</v>
      </c>
      <c r="D265" s="23">
        <v>45.109200000000001</v>
      </c>
      <c r="E265" s="23">
        <v>39.346400000000003</v>
      </c>
      <c r="F265" s="23">
        <v>0.179453</v>
      </c>
      <c r="G265" s="23">
        <v>0.36396099999999998</v>
      </c>
      <c r="I265" s="23">
        <v>5.9336E-2</v>
      </c>
      <c r="J265" s="23">
        <v>2.2086999999999999E-2</v>
      </c>
      <c r="K265" s="24">
        <v>99.127700000000004</v>
      </c>
      <c r="M265" s="24"/>
      <c r="N265" s="9" t="s">
        <v>18</v>
      </c>
      <c r="O265" s="8" t="s">
        <v>49</v>
      </c>
      <c r="P265" s="15">
        <v>16.568300000000001</v>
      </c>
      <c r="Q265" s="15">
        <v>38.680700000000002</v>
      </c>
      <c r="R265" s="15">
        <v>43.320500000000003</v>
      </c>
      <c r="S265" s="15">
        <v>0.21642</v>
      </c>
      <c r="T265" s="15">
        <v>0.28031699999999998</v>
      </c>
      <c r="U265" s="15">
        <v>0.27200800000000003</v>
      </c>
      <c r="V265" s="15">
        <v>7.5282000000000002E-2</v>
      </c>
      <c r="W265" s="15">
        <v>8.1480000000000007E-3</v>
      </c>
      <c r="X265" s="15">
        <v>99.419499999999999</v>
      </c>
    </row>
    <row r="266" spans="1:24" x14ac:dyDescent="0.2">
      <c r="B266" s="22" t="s">
        <v>50</v>
      </c>
      <c r="C266" s="23">
        <v>13.7973</v>
      </c>
      <c r="D266" s="23">
        <v>45.334299999999999</v>
      </c>
      <c r="E266" s="23">
        <v>39.1691</v>
      </c>
      <c r="F266" s="23">
        <v>0.18132799999999999</v>
      </c>
      <c r="G266" s="23">
        <v>0.37928600000000001</v>
      </c>
      <c r="I266" s="23">
        <v>7.9530000000000003E-2</v>
      </c>
      <c r="J266" s="23">
        <v>2.0941999999999999E-2</v>
      </c>
      <c r="K266" s="24">
        <v>98.961799999999997</v>
      </c>
      <c r="M266" s="24"/>
      <c r="N266" s="9" t="s">
        <v>15</v>
      </c>
      <c r="O266" s="8" t="s">
        <v>51</v>
      </c>
      <c r="P266" s="15">
        <v>22.2834</v>
      </c>
      <c r="Q266" s="15">
        <v>38.122100000000003</v>
      </c>
      <c r="R266" s="15">
        <v>38.631599999999999</v>
      </c>
      <c r="S266" s="15">
        <v>0.24945600000000001</v>
      </c>
      <c r="T266" s="15">
        <v>0.26349099999999998</v>
      </c>
      <c r="U266" s="15">
        <v>0.28381000000000001</v>
      </c>
      <c r="V266" s="15">
        <v>2.7851999999999998E-2</v>
      </c>
      <c r="W266" s="15">
        <v>3.9020000000000001E-3</v>
      </c>
      <c r="X266" s="15">
        <v>99.870699999999999</v>
      </c>
    </row>
    <row r="267" spans="1:24" x14ac:dyDescent="0.2">
      <c r="B267" s="22" t="s">
        <v>50</v>
      </c>
      <c r="C267" s="23">
        <v>13.502800000000001</v>
      </c>
      <c r="D267" s="23">
        <v>45.580399999999997</v>
      </c>
      <c r="E267" s="23">
        <v>39.4392</v>
      </c>
      <c r="F267" s="23">
        <v>0.16533500000000001</v>
      </c>
      <c r="G267" s="23">
        <v>0.38840400000000003</v>
      </c>
      <c r="I267" s="23">
        <v>7.5089000000000003E-2</v>
      </c>
      <c r="J267" s="23">
        <v>3.7283999999999998E-2</v>
      </c>
      <c r="K267" s="24">
        <v>99.188500000000005</v>
      </c>
      <c r="M267" s="24"/>
      <c r="O267" s="8" t="s">
        <v>51</v>
      </c>
      <c r="P267" s="15">
        <v>19.555499999999999</v>
      </c>
      <c r="Q267" s="15">
        <v>39.050699999999999</v>
      </c>
      <c r="R267" s="15">
        <v>41.232999999999997</v>
      </c>
      <c r="S267" s="15">
        <v>0.25758399999999998</v>
      </c>
      <c r="T267" s="15">
        <v>0.28868300000000002</v>
      </c>
      <c r="U267" s="15">
        <v>0.28100700000000001</v>
      </c>
      <c r="V267" s="15">
        <v>4.0577000000000002E-2</v>
      </c>
      <c r="W267" s="15">
        <v>8.5869999999999991E-3</v>
      </c>
      <c r="X267" s="15">
        <v>100.712</v>
      </c>
    </row>
    <row r="268" spans="1:24" x14ac:dyDescent="0.2">
      <c r="B268" s="22" t="s">
        <v>50</v>
      </c>
      <c r="C268" s="23">
        <v>13.181800000000001</v>
      </c>
      <c r="D268" s="23">
        <v>45.4724</v>
      </c>
      <c r="E268" s="23">
        <v>39.077800000000003</v>
      </c>
      <c r="F268" s="23">
        <v>0.161079</v>
      </c>
      <c r="G268" s="23">
        <v>0.38251400000000002</v>
      </c>
      <c r="I268" s="23">
        <v>6.1087000000000002E-2</v>
      </c>
      <c r="J268" s="23">
        <v>3.4762000000000001E-2</v>
      </c>
      <c r="K268" s="24">
        <v>98.371399999999994</v>
      </c>
      <c r="M268" s="24"/>
      <c r="O268" s="8" t="s">
        <v>51</v>
      </c>
      <c r="P268" s="15">
        <v>17.9573</v>
      </c>
      <c r="Q268" s="15">
        <v>39.154600000000002</v>
      </c>
      <c r="R268" s="15">
        <v>42.256</v>
      </c>
      <c r="S268" s="15">
        <v>0.230242</v>
      </c>
      <c r="T268" s="15">
        <v>0.28299200000000002</v>
      </c>
      <c r="U268" s="15">
        <v>0.27891899999999997</v>
      </c>
      <c r="V268" s="15">
        <v>3.3966999999999997E-2</v>
      </c>
      <c r="W268" s="15">
        <v>8.8509999999999995E-3</v>
      </c>
      <c r="X268" s="15">
        <v>100.20399999999999</v>
      </c>
    </row>
    <row r="269" spans="1:24" x14ac:dyDescent="0.2">
      <c r="B269" s="22" t="s">
        <v>50</v>
      </c>
      <c r="C269" s="23">
        <v>12.989100000000001</v>
      </c>
      <c r="D269" s="23">
        <v>45.966500000000003</v>
      </c>
      <c r="E269" s="23">
        <v>39.484900000000003</v>
      </c>
      <c r="F269" s="23">
        <v>0.17282900000000001</v>
      </c>
      <c r="G269" s="23">
        <v>0.39624999999999999</v>
      </c>
      <c r="I269" s="23">
        <v>5.8000000000000003E-2</v>
      </c>
      <c r="J269" s="23">
        <v>2.1437000000000001E-2</v>
      </c>
      <c r="K269" s="24">
        <v>99.089100000000002</v>
      </c>
      <c r="M269" s="24"/>
      <c r="O269" s="8" t="s">
        <v>51</v>
      </c>
      <c r="P269" s="15">
        <v>17.200399999999998</v>
      </c>
      <c r="Q269" s="15">
        <v>39.531999999999996</v>
      </c>
      <c r="R269" s="15">
        <v>43.066099999999999</v>
      </c>
      <c r="S269" s="15">
        <v>0.22147</v>
      </c>
      <c r="T269" s="15">
        <v>0.28595900000000002</v>
      </c>
      <c r="U269" s="15">
        <v>0.27839799999999998</v>
      </c>
      <c r="V269" s="15">
        <v>3.7572000000000001E-2</v>
      </c>
      <c r="W269" s="15">
        <v>1.3228E-2</v>
      </c>
      <c r="X269" s="15">
        <v>100.645</v>
      </c>
    </row>
    <row r="270" spans="1:24" x14ac:dyDescent="0.2">
      <c r="B270" s="22" t="s">
        <v>50</v>
      </c>
      <c r="C270" s="23">
        <v>12.7675</v>
      </c>
      <c r="D270" s="23">
        <v>46.201999999999998</v>
      </c>
      <c r="E270" s="23">
        <v>39.378799999999998</v>
      </c>
      <c r="F270" s="23">
        <v>0.15865299999999999</v>
      </c>
      <c r="G270" s="23">
        <v>0.40065000000000001</v>
      </c>
      <c r="I270" s="23">
        <v>7.6960000000000001E-2</v>
      </c>
      <c r="J270" s="23">
        <v>3.1608999999999998E-2</v>
      </c>
      <c r="K270" s="24">
        <v>99.016099999999994</v>
      </c>
      <c r="M270" s="24"/>
      <c r="O270" s="8" t="s">
        <v>51</v>
      </c>
      <c r="P270" s="15">
        <v>17.0166</v>
      </c>
      <c r="Q270" s="15">
        <v>39.566400000000002</v>
      </c>
      <c r="R270" s="15">
        <v>43.042499999999997</v>
      </c>
      <c r="S270" s="15">
        <v>0.21429899999999999</v>
      </c>
      <c r="T270" s="15">
        <v>0.27697899999999998</v>
      </c>
      <c r="U270" s="15">
        <v>0.27577699999999999</v>
      </c>
      <c r="V270" s="15">
        <v>4.8840000000000001E-2</v>
      </c>
      <c r="W270" s="15">
        <v>1.4784E-2</v>
      </c>
      <c r="X270" s="15">
        <v>100.449</v>
      </c>
    </row>
    <row r="271" spans="1:24" x14ac:dyDescent="0.2">
      <c r="B271" s="22" t="s">
        <v>50</v>
      </c>
      <c r="C271" s="23">
        <v>12.535600000000001</v>
      </c>
      <c r="D271" s="23">
        <v>46.566600000000001</v>
      </c>
      <c r="E271" s="23">
        <v>40.276499999999999</v>
      </c>
      <c r="F271" s="23">
        <v>0.16082399999999999</v>
      </c>
      <c r="G271" s="23">
        <v>0.41697800000000002</v>
      </c>
      <c r="I271" s="23">
        <v>8.5823999999999998E-2</v>
      </c>
      <c r="J271" s="23">
        <v>3.5034000000000003E-2</v>
      </c>
      <c r="K271" s="24">
        <v>100.077</v>
      </c>
      <c r="M271" s="24"/>
      <c r="O271" s="8" t="s">
        <v>51</v>
      </c>
      <c r="P271" s="15">
        <v>16.937000000000001</v>
      </c>
      <c r="Q271" s="15">
        <v>38.952599999999997</v>
      </c>
      <c r="R271" s="15">
        <v>42.515300000000003</v>
      </c>
      <c r="S271" s="15">
        <v>0.23466000000000001</v>
      </c>
      <c r="T271" s="15">
        <v>0.30044100000000001</v>
      </c>
      <c r="U271" s="15">
        <v>0.28032699999999999</v>
      </c>
      <c r="V271" s="15">
        <v>4.4926000000000001E-2</v>
      </c>
      <c r="W271" s="15">
        <v>-3.4000000000000002E-4</v>
      </c>
      <c r="X271" s="15">
        <v>99.252099999999999</v>
      </c>
    </row>
    <row r="272" spans="1:24" x14ac:dyDescent="0.2">
      <c r="B272" s="22" t="s">
        <v>50</v>
      </c>
      <c r="C272" s="23">
        <v>12.2889</v>
      </c>
      <c r="D272" s="23">
        <v>46.558100000000003</v>
      </c>
      <c r="E272" s="23">
        <v>39.305199999999999</v>
      </c>
      <c r="F272" s="23">
        <v>0.15484899999999999</v>
      </c>
      <c r="G272" s="23">
        <v>0.41498099999999999</v>
      </c>
      <c r="I272" s="23">
        <v>8.6874999999999994E-2</v>
      </c>
      <c r="J272" s="23">
        <v>2.5402999999999998E-2</v>
      </c>
      <c r="K272" s="24">
        <v>98.834400000000002</v>
      </c>
      <c r="M272" s="24"/>
      <c r="O272" s="8" t="s">
        <v>51</v>
      </c>
      <c r="P272" s="15">
        <v>16.8843</v>
      </c>
      <c r="Q272" s="15">
        <v>39.227699999999999</v>
      </c>
      <c r="R272" s="15">
        <v>43.4514</v>
      </c>
      <c r="S272" s="15">
        <v>0.23208000000000001</v>
      </c>
      <c r="T272" s="15">
        <v>0.300373</v>
      </c>
      <c r="U272" s="15">
        <v>0.27001900000000001</v>
      </c>
      <c r="V272" s="15">
        <v>4.2200000000000001E-2</v>
      </c>
      <c r="W272" s="15">
        <v>2.879E-3</v>
      </c>
      <c r="X272" s="15">
        <v>100.401</v>
      </c>
    </row>
    <row r="273" spans="1:24" x14ac:dyDescent="0.2">
      <c r="B273" s="22" t="s">
        <v>50</v>
      </c>
      <c r="C273" s="23">
        <v>12.096399999999999</v>
      </c>
      <c r="D273" s="23">
        <v>46.7515</v>
      </c>
      <c r="E273" s="23">
        <v>39.697000000000003</v>
      </c>
      <c r="F273" s="23">
        <v>0.16044800000000001</v>
      </c>
      <c r="G273" s="23">
        <v>0.42705300000000002</v>
      </c>
      <c r="I273" s="23">
        <v>7.7576000000000006E-2</v>
      </c>
      <c r="J273" s="23">
        <v>3.7878000000000002E-2</v>
      </c>
      <c r="K273" s="24">
        <v>99.247799999999998</v>
      </c>
      <c r="M273" s="24"/>
      <c r="O273" s="8" t="s">
        <v>51</v>
      </c>
      <c r="P273" s="15">
        <v>16.585699999999999</v>
      </c>
      <c r="Q273" s="15">
        <v>39.236499999999999</v>
      </c>
      <c r="R273" s="15">
        <v>43.179699999999997</v>
      </c>
      <c r="S273" s="15">
        <v>0.21467</v>
      </c>
      <c r="T273" s="15">
        <v>0.28743999999999997</v>
      </c>
      <c r="U273" s="15">
        <v>0.27884799999999998</v>
      </c>
      <c r="V273" s="15">
        <v>5.3086000000000001E-2</v>
      </c>
      <c r="W273" s="15">
        <v>1.3016E-2</v>
      </c>
      <c r="X273" s="15">
        <v>99.838099999999997</v>
      </c>
    </row>
    <row r="274" spans="1:24" x14ac:dyDescent="0.2">
      <c r="B274" s="22" t="s">
        <v>50</v>
      </c>
      <c r="C274" s="23">
        <v>11.8874</v>
      </c>
      <c r="D274" s="23">
        <v>46.8735</v>
      </c>
      <c r="E274" s="23">
        <v>39.4236</v>
      </c>
      <c r="F274" s="23">
        <v>0.154254</v>
      </c>
      <c r="G274" s="23">
        <v>0.42557899999999999</v>
      </c>
      <c r="I274" s="23">
        <v>8.0796000000000007E-2</v>
      </c>
      <c r="J274" s="23">
        <v>3.2466000000000002E-2</v>
      </c>
      <c r="K274" s="24">
        <v>98.877499999999998</v>
      </c>
      <c r="M274" s="24"/>
      <c r="O274" s="8" t="s">
        <v>51</v>
      </c>
      <c r="P274" s="15">
        <v>16.5596</v>
      </c>
      <c r="Q274" s="15">
        <v>39.624699999999997</v>
      </c>
      <c r="R274" s="15">
        <v>43.287399999999998</v>
      </c>
      <c r="S274" s="15">
        <v>0.21997800000000001</v>
      </c>
      <c r="T274" s="15">
        <v>0.27549099999999999</v>
      </c>
      <c r="U274" s="15">
        <v>0.27299800000000002</v>
      </c>
      <c r="V274" s="15">
        <v>4.2548999999999997E-2</v>
      </c>
      <c r="W274" s="15">
        <v>2.3247E-2</v>
      </c>
      <c r="X274" s="15">
        <v>100.29600000000001</v>
      </c>
    </row>
    <row r="275" spans="1:24" x14ac:dyDescent="0.2">
      <c r="B275" s="22" t="s">
        <v>50</v>
      </c>
      <c r="C275" s="23">
        <v>11.7408</v>
      </c>
      <c r="D275" s="23">
        <v>47.093699999999998</v>
      </c>
      <c r="E275" s="23">
        <v>39.378799999999998</v>
      </c>
      <c r="F275" s="23">
        <v>0.13910900000000001</v>
      </c>
      <c r="G275" s="23">
        <v>0.42254700000000001</v>
      </c>
      <c r="I275" s="23">
        <v>6.8806999999999993E-2</v>
      </c>
      <c r="J275" s="23">
        <v>2.7156E-2</v>
      </c>
      <c r="K275" s="24">
        <v>98.870900000000006</v>
      </c>
      <c r="M275" s="24"/>
      <c r="N275" s="9" t="s">
        <v>18</v>
      </c>
      <c r="O275" s="8" t="s">
        <v>51</v>
      </c>
      <c r="P275" s="15">
        <v>16.517600000000002</v>
      </c>
      <c r="Q275" s="15">
        <v>39.758899999999997</v>
      </c>
      <c r="R275" s="15">
        <v>43.234099999999998</v>
      </c>
      <c r="S275" s="15">
        <v>0.227828</v>
      </c>
      <c r="T275" s="15">
        <v>0.28959499999999999</v>
      </c>
      <c r="U275" s="15">
        <v>0.27407199999999998</v>
      </c>
      <c r="V275" s="15">
        <v>4.5760000000000002E-2</v>
      </c>
      <c r="W275" s="15">
        <v>2.3394999999999999E-2</v>
      </c>
      <c r="X275" s="15">
        <v>100.38200000000001</v>
      </c>
    </row>
    <row r="276" spans="1:24" x14ac:dyDescent="0.2">
      <c r="B276" s="22" t="s">
        <v>50</v>
      </c>
      <c r="C276" s="23">
        <v>11.5718</v>
      </c>
      <c r="D276" s="23">
        <v>47.2408</v>
      </c>
      <c r="E276" s="23">
        <v>39.607900000000001</v>
      </c>
      <c r="F276" s="23">
        <v>0.13564799999999999</v>
      </c>
      <c r="G276" s="23">
        <v>0.43068400000000001</v>
      </c>
      <c r="I276" s="23">
        <v>8.7581000000000006E-2</v>
      </c>
      <c r="J276" s="23">
        <v>3.1656999999999998E-2</v>
      </c>
      <c r="K276" s="24">
        <v>99.106099999999998</v>
      </c>
      <c r="M276" s="24"/>
      <c r="N276" s="9" t="s">
        <v>15</v>
      </c>
      <c r="O276" s="8" t="s">
        <v>52</v>
      </c>
      <c r="P276" s="15">
        <v>27.0472</v>
      </c>
      <c r="Q276" s="15">
        <v>37.401899999999998</v>
      </c>
      <c r="R276" s="15">
        <v>34.610999999999997</v>
      </c>
      <c r="S276" s="15">
        <v>0.28106500000000001</v>
      </c>
      <c r="T276" s="15">
        <v>0.28404200000000002</v>
      </c>
      <c r="U276" s="15">
        <v>0.27991700000000003</v>
      </c>
      <c r="V276" s="15">
        <v>1.5736E-2</v>
      </c>
      <c r="W276" s="15">
        <v>7.6860000000000001E-3</v>
      </c>
      <c r="X276" s="15">
        <v>99.925600000000003</v>
      </c>
    </row>
    <row r="277" spans="1:24" x14ac:dyDescent="0.2">
      <c r="B277" s="22" t="s">
        <v>50</v>
      </c>
      <c r="C277" s="23">
        <v>11.4267</v>
      </c>
      <c r="D277" s="23">
        <v>47.334699999999998</v>
      </c>
      <c r="E277" s="23">
        <v>39.428699999999999</v>
      </c>
      <c r="F277" s="23">
        <v>0.140237</v>
      </c>
      <c r="G277" s="23">
        <v>0.434423</v>
      </c>
      <c r="I277" s="23">
        <v>8.1083000000000002E-2</v>
      </c>
      <c r="J277" s="23">
        <v>2.9964999999999999E-2</v>
      </c>
      <c r="K277" s="24">
        <v>98.875799999999998</v>
      </c>
      <c r="M277" s="24"/>
      <c r="O277" s="8" t="s">
        <v>52</v>
      </c>
      <c r="P277" s="15">
        <v>22.166799999999999</v>
      </c>
      <c r="Q277" s="15">
        <v>38.414999999999999</v>
      </c>
      <c r="R277" s="15">
        <v>38.405000000000001</v>
      </c>
      <c r="S277" s="15">
        <v>0.24555399999999999</v>
      </c>
      <c r="T277" s="15">
        <v>0.265154</v>
      </c>
      <c r="U277" s="15">
        <v>0.272034</v>
      </c>
      <c r="V277" s="15">
        <v>3.3153000000000002E-2</v>
      </c>
      <c r="W277" s="15">
        <v>1.1662E-2</v>
      </c>
      <c r="X277" s="15">
        <v>99.821899999999999</v>
      </c>
    </row>
    <row r="278" spans="1:24" x14ac:dyDescent="0.2">
      <c r="B278" s="22" t="s">
        <v>50</v>
      </c>
      <c r="C278" s="23">
        <v>11.2659</v>
      </c>
      <c r="D278" s="23">
        <v>47.388800000000003</v>
      </c>
      <c r="E278" s="23">
        <v>39.534199999999998</v>
      </c>
      <c r="F278" s="23">
        <v>0.133739</v>
      </c>
      <c r="G278" s="23">
        <v>0.43615199999999998</v>
      </c>
      <c r="I278" s="23">
        <v>6.6058000000000006E-2</v>
      </c>
      <c r="J278" s="23">
        <v>3.3293000000000003E-2</v>
      </c>
      <c r="K278" s="24">
        <v>98.858099999999993</v>
      </c>
      <c r="M278" s="24"/>
      <c r="O278" s="8" t="s">
        <v>52</v>
      </c>
      <c r="P278" s="15">
        <v>18.8095</v>
      </c>
      <c r="Q278" s="15">
        <v>38.968200000000003</v>
      </c>
      <c r="R278" s="15">
        <v>41.100700000000003</v>
      </c>
      <c r="S278" s="15">
        <v>0.222884</v>
      </c>
      <c r="T278" s="15">
        <v>0.27077200000000001</v>
      </c>
      <c r="U278" s="15">
        <v>0.28348099999999998</v>
      </c>
      <c r="V278" s="15">
        <v>2.8875000000000001E-2</v>
      </c>
      <c r="W278" s="15">
        <v>1.3913E-2</v>
      </c>
      <c r="X278" s="15">
        <v>99.693700000000007</v>
      </c>
    </row>
    <row r="279" spans="1:24" x14ac:dyDescent="0.2">
      <c r="B279" s="22" t="s">
        <v>50</v>
      </c>
      <c r="C279" s="23">
        <v>11.163399999999999</v>
      </c>
      <c r="D279" s="23">
        <v>47.511499999999998</v>
      </c>
      <c r="E279" s="23">
        <v>39.6935</v>
      </c>
      <c r="F279" s="23">
        <v>0.140045</v>
      </c>
      <c r="G279" s="23">
        <v>0.44350499999999998</v>
      </c>
      <c r="I279" s="23">
        <v>6.6813999999999998E-2</v>
      </c>
      <c r="J279" s="23">
        <v>2.3555E-2</v>
      </c>
      <c r="K279" s="24">
        <v>99.042400000000001</v>
      </c>
      <c r="M279" s="24"/>
      <c r="O279" s="8" t="s">
        <v>52</v>
      </c>
      <c r="P279" s="15">
        <v>17.555599999999998</v>
      </c>
      <c r="Q279" s="15">
        <v>39.433700000000002</v>
      </c>
      <c r="R279" s="15">
        <v>42.527000000000001</v>
      </c>
      <c r="S279" s="15">
        <v>0.23652400000000001</v>
      </c>
      <c r="T279" s="15">
        <v>0.28487699999999999</v>
      </c>
      <c r="U279" s="15">
        <v>0.275669</v>
      </c>
      <c r="V279" s="15">
        <v>4.3597999999999998E-2</v>
      </c>
      <c r="W279" s="15">
        <v>2.2238000000000001E-2</v>
      </c>
      <c r="X279" s="15">
        <v>100.367</v>
      </c>
    </row>
    <row r="280" spans="1:24" x14ac:dyDescent="0.2">
      <c r="B280" s="22" t="s">
        <v>50</v>
      </c>
      <c r="C280" s="23">
        <v>11.105</v>
      </c>
      <c r="D280" s="23">
        <v>47.984499999999997</v>
      </c>
      <c r="E280" s="23">
        <v>40.8232</v>
      </c>
      <c r="F280" s="23">
        <v>0.140012</v>
      </c>
      <c r="G280" s="23">
        <v>0.445133</v>
      </c>
      <c r="I280" s="23">
        <v>9.6605999999999997E-2</v>
      </c>
      <c r="J280" s="23">
        <v>2.2067E-2</v>
      </c>
      <c r="K280" s="24">
        <v>100.617</v>
      </c>
      <c r="M280" s="24"/>
      <c r="O280" s="8" t="s">
        <v>52</v>
      </c>
      <c r="P280" s="15">
        <v>17.1327</v>
      </c>
      <c r="Q280" s="15">
        <v>39.450099999999999</v>
      </c>
      <c r="R280" s="15">
        <v>43.090800000000002</v>
      </c>
      <c r="S280" s="15">
        <v>0.20854800000000001</v>
      </c>
      <c r="T280" s="15">
        <v>0.28010200000000002</v>
      </c>
      <c r="U280" s="15">
        <v>0.27690199999999998</v>
      </c>
      <c r="V280" s="15">
        <v>4.9657E-2</v>
      </c>
      <c r="W280" s="15">
        <v>2.3990000000000001E-2</v>
      </c>
      <c r="X280" s="15">
        <v>100.511</v>
      </c>
    </row>
    <row r="281" spans="1:24" x14ac:dyDescent="0.2">
      <c r="B281" s="22" t="s">
        <v>50</v>
      </c>
      <c r="C281" s="23">
        <v>10.875299999999999</v>
      </c>
      <c r="D281" s="23">
        <v>47.722999999999999</v>
      </c>
      <c r="E281" s="23">
        <v>39.582700000000003</v>
      </c>
      <c r="F281" s="23">
        <v>0.13909199999999999</v>
      </c>
      <c r="G281" s="23">
        <v>0.44924799999999998</v>
      </c>
      <c r="I281" s="23">
        <v>9.6293000000000004E-2</v>
      </c>
      <c r="J281" s="23">
        <v>3.1661000000000002E-2</v>
      </c>
      <c r="K281" s="24">
        <v>98.897199999999998</v>
      </c>
      <c r="M281" s="24"/>
      <c r="O281" s="8" t="s">
        <v>52</v>
      </c>
      <c r="P281" s="15">
        <v>16.9864</v>
      </c>
      <c r="Q281" s="15">
        <v>39.457599999999999</v>
      </c>
      <c r="R281" s="15">
        <v>43.198300000000003</v>
      </c>
      <c r="S281" s="15">
        <v>0.22653999999999999</v>
      </c>
      <c r="T281" s="15">
        <v>0.29320000000000002</v>
      </c>
      <c r="U281" s="15">
        <v>0.27860099999999999</v>
      </c>
      <c r="V281" s="15">
        <v>6.5793000000000004E-2</v>
      </c>
      <c r="W281" s="15">
        <v>4.8142999999999998E-2</v>
      </c>
      <c r="X281" s="15">
        <v>100.539</v>
      </c>
    </row>
    <row r="282" spans="1:24" x14ac:dyDescent="0.2">
      <c r="A282" s="2" t="s">
        <v>18</v>
      </c>
      <c r="B282" s="22" t="s">
        <v>50</v>
      </c>
      <c r="C282" s="23">
        <v>10.7933</v>
      </c>
      <c r="D282" s="23">
        <v>48.064</v>
      </c>
      <c r="E282" s="23">
        <v>40.862000000000002</v>
      </c>
      <c r="F282" s="23">
        <v>0.12939600000000001</v>
      </c>
      <c r="G282" s="23">
        <v>0.44379299999999999</v>
      </c>
      <c r="I282" s="23">
        <v>8.5025000000000003E-2</v>
      </c>
      <c r="J282" s="23">
        <v>3.4494999999999998E-2</v>
      </c>
      <c r="K282" s="24">
        <v>100.41200000000001</v>
      </c>
      <c r="M282" s="24"/>
      <c r="O282" s="8" t="s">
        <v>52</v>
      </c>
      <c r="P282" s="15">
        <v>16.8141</v>
      </c>
      <c r="Q282" s="15">
        <v>38.746699999999997</v>
      </c>
      <c r="R282" s="15">
        <v>42.964700000000001</v>
      </c>
      <c r="S282" s="15">
        <v>0.22353899999999999</v>
      </c>
      <c r="T282" s="15">
        <v>0.28203400000000001</v>
      </c>
      <c r="U282" s="15">
        <v>0.26943099999999998</v>
      </c>
      <c r="V282" s="15">
        <v>9.0214000000000003E-2</v>
      </c>
      <c r="W282" s="15">
        <v>6.1998999999999999E-2</v>
      </c>
      <c r="X282" s="15">
        <v>99.446100000000001</v>
      </c>
    </row>
    <row r="283" spans="1:24" x14ac:dyDescent="0.2">
      <c r="A283" s="2" t="s">
        <v>15</v>
      </c>
      <c r="B283" s="22" t="s">
        <v>53</v>
      </c>
      <c r="C283" s="23">
        <v>18.926600000000001</v>
      </c>
      <c r="D283" s="23">
        <v>40.938400000000001</v>
      </c>
      <c r="E283" s="23">
        <v>37.944699999999997</v>
      </c>
      <c r="F283" s="23">
        <v>0.21414800000000001</v>
      </c>
      <c r="G283" s="23">
        <v>0.29133900000000001</v>
      </c>
      <c r="I283" s="23">
        <v>3.3946999999999998E-2</v>
      </c>
      <c r="J283" s="23">
        <v>6.6649999999999999E-3</v>
      </c>
      <c r="K283" s="24">
        <v>98.355800000000002</v>
      </c>
      <c r="M283" s="24"/>
      <c r="O283" s="8" t="s">
        <v>52</v>
      </c>
      <c r="P283" s="15">
        <v>16.6782</v>
      </c>
      <c r="Q283" s="15">
        <v>39.681899999999999</v>
      </c>
      <c r="R283" s="15">
        <v>43.356299999999997</v>
      </c>
      <c r="S283" s="15">
        <v>0.21940200000000001</v>
      </c>
      <c r="T283" s="15">
        <v>0.27894200000000002</v>
      </c>
      <c r="U283" s="15">
        <v>0.27885900000000002</v>
      </c>
      <c r="V283" s="15">
        <v>4.4350000000000001E-2</v>
      </c>
      <c r="W283" s="15">
        <v>6.1619999999999999E-3</v>
      </c>
      <c r="X283" s="15">
        <v>100.536</v>
      </c>
    </row>
    <row r="284" spans="1:24" x14ac:dyDescent="0.2">
      <c r="B284" s="22" t="s">
        <v>53</v>
      </c>
      <c r="C284" s="23">
        <v>16.450500000000002</v>
      </c>
      <c r="D284" s="23">
        <v>43.172600000000003</v>
      </c>
      <c r="E284" s="23">
        <v>38.862900000000003</v>
      </c>
      <c r="F284" s="23">
        <v>0.20377500000000001</v>
      </c>
      <c r="G284" s="23">
        <v>0.316189</v>
      </c>
      <c r="I284" s="23">
        <v>4.3880000000000002E-2</v>
      </c>
      <c r="J284" s="23">
        <v>1.4615E-2</v>
      </c>
      <c r="K284" s="24">
        <v>99.064499999999995</v>
      </c>
      <c r="M284" s="24"/>
      <c r="O284" s="8" t="s">
        <v>52</v>
      </c>
      <c r="P284" s="15">
        <v>16.740300000000001</v>
      </c>
      <c r="Q284" s="15">
        <v>39.772500000000001</v>
      </c>
      <c r="R284" s="15">
        <v>43.448099999999997</v>
      </c>
      <c r="S284" s="15">
        <v>0.224971</v>
      </c>
      <c r="T284" s="15">
        <v>0.27544000000000002</v>
      </c>
      <c r="U284" s="15">
        <v>0.276976</v>
      </c>
      <c r="V284" s="15">
        <v>3.9341000000000001E-2</v>
      </c>
      <c r="W284" s="15">
        <v>4.4460000000000003E-3</v>
      </c>
      <c r="X284" s="15">
        <v>100.785</v>
      </c>
    </row>
    <row r="285" spans="1:24" x14ac:dyDescent="0.2">
      <c r="B285" s="22" t="s">
        <v>53</v>
      </c>
      <c r="C285" s="23">
        <v>15.2194</v>
      </c>
      <c r="D285" s="23">
        <v>44.018799999999999</v>
      </c>
      <c r="E285" s="23">
        <v>38.671599999999998</v>
      </c>
      <c r="F285" s="23">
        <v>0.18208299999999999</v>
      </c>
      <c r="G285" s="23">
        <v>0.33754099999999998</v>
      </c>
      <c r="I285" s="23">
        <v>4.5636999999999997E-2</v>
      </c>
      <c r="J285" s="23">
        <v>2.4577999999999999E-2</v>
      </c>
      <c r="K285" s="24">
        <v>98.499700000000004</v>
      </c>
      <c r="M285" s="24"/>
      <c r="N285" s="9" t="s">
        <v>18</v>
      </c>
      <c r="O285" s="8" t="s">
        <v>52</v>
      </c>
      <c r="P285" s="15">
        <v>16.690100000000001</v>
      </c>
      <c r="Q285" s="15">
        <v>39.642200000000003</v>
      </c>
      <c r="R285" s="15">
        <v>43.509599999999999</v>
      </c>
      <c r="S285" s="15">
        <v>0.22880400000000001</v>
      </c>
      <c r="T285" s="15">
        <v>0.295267</v>
      </c>
      <c r="U285" s="15">
        <v>0.27216499999999999</v>
      </c>
      <c r="V285" s="15">
        <v>4.6713999999999999E-2</v>
      </c>
      <c r="W285" s="15">
        <v>1.6169999999999999E-3</v>
      </c>
      <c r="X285" s="15">
        <v>100.687</v>
      </c>
    </row>
    <row r="286" spans="1:24" x14ac:dyDescent="0.2">
      <c r="B286" s="22" t="s">
        <v>53</v>
      </c>
      <c r="C286" s="23">
        <v>14.5307</v>
      </c>
      <c r="D286" s="23">
        <v>44.6723</v>
      </c>
      <c r="E286" s="23">
        <v>39.298400000000001</v>
      </c>
      <c r="F286" s="23">
        <v>0.17110800000000001</v>
      </c>
      <c r="G286" s="23">
        <v>0.37226700000000001</v>
      </c>
      <c r="I286" s="23">
        <v>6.0184000000000001E-2</v>
      </c>
      <c r="J286" s="23">
        <v>2.1666000000000001E-2</v>
      </c>
      <c r="K286" s="24">
        <v>99.1267</v>
      </c>
      <c r="M286" s="24"/>
      <c r="O286" s="8" t="s">
        <v>35</v>
      </c>
      <c r="P286" s="15">
        <v>9.6145099999999992</v>
      </c>
      <c r="Q286" s="15">
        <v>39.984900000000003</v>
      </c>
      <c r="R286" s="15">
        <v>48.784700000000001</v>
      </c>
      <c r="S286" s="15">
        <v>0.14202000000000001</v>
      </c>
      <c r="T286" s="15">
        <v>0.35781600000000002</v>
      </c>
      <c r="U286" s="15">
        <v>9.4856999999999997E-2</v>
      </c>
      <c r="V286" s="15">
        <v>1.1354E-2</v>
      </c>
      <c r="W286" s="15">
        <v>1.9789000000000001E-2</v>
      </c>
      <c r="X286" s="15">
        <v>99.007400000000004</v>
      </c>
    </row>
    <row r="287" spans="1:24" x14ac:dyDescent="0.2">
      <c r="B287" s="22" t="s">
        <v>53</v>
      </c>
      <c r="C287" s="23">
        <v>14.037699999999999</v>
      </c>
      <c r="D287" s="23">
        <v>44.728999999999999</v>
      </c>
      <c r="E287" s="23">
        <v>38.885100000000001</v>
      </c>
      <c r="F287" s="23">
        <v>0.174988</v>
      </c>
      <c r="G287" s="23">
        <v>0.37942799999999999</v>
      </c>
      <c r="I287" s="23">
        <v>6.0636000000000002E-2</v>
      </c>
      <c r="J287" s="23">
        <v>2.6939000000000001E-2</v>
      </c>
      <c r="K287" s="24">
        <v>98.293700000000001</v>
      </c>
      <c r="M287" s="24"/>
      <c r="O287" s="8" t="s">
        <v>35</v>
      </c>
      <c r="P287" s="15">
        <v>9.6350899999999999</v>
      </c>
      <c r="Q287" s="15">
        <v>39.873100000000001</v>
      </c>
      <c r="R287" s="15">
        <v>48.875700000000002</v>
      </c>
      <c r="S287" s="15">
        <v>0.13306499999999999</v>
      </c>
      <c r="T287" s="15">
        <v>0.37708900000000001</v>
      </c>
      <c r="U287" s="15">
        <v>9.6518000000000007E-2</v>
      </c>
      <c r="V287" s="15">
        <v>1.8248E-2</v>
      </c>
      <c r="W287" s="15">
        <v>1.3422999999999999E-2</v>
      </c>
      <c r="X287" s="15">
        <v>99.037300000000002</v>
      </c>
    </row>
    <row r="288" spans="1:24" x14ac:dyDescent="0.2">
      <c r="B288" s="22" t="s">
        <v>53</v>
      </c>
      <c r="C288" s="23">
        <v>13.4968</v>
      </c>
      <c r="D288" s="23">
        <v>45.4129</v>
      </c>
      <c r="E288" s="23">
        <v>38.838000000000001</v>
      </c>
      <c r="F288" s="23">
        <v>0.17061100000000001</v>
      </c>
      <c r="G288" s="23">
        <v>0.39206200000000002</v>
      </c>
      <c r="I288" s="23">
        <v>5.9518000000000001E-2</v>
      </c>
      <c r="J288" s="23">
        <v>1.9376999999999998E-2</v>
      </c>
      <c r="K288" s="24">
        <v>98.389099999999999</v>
      </c>
      <c r="M288" s="24"/>
      <c r="O288" s="8" t="s">
        <v>35</v>
      </c>
      <c r="P288" s="15">
        <v>9.6067499999999999</v>
      </c>
      <c r="Q288" s="15">
        <v>40.209099999999999</v>
      </c>
      <c r="R288" s="15">
        <v>48.910400000000003</v>
      </c>
      <c r="S288" s="15">
        <v>0.15002399999999999</v>
      </c>
      <c r="T288" s="15">
        <v>0.34995500000000002</v>
      </c>
      <c r="U288" s="15">
        <v>9.7461000000000006E-2</v>
      </c>
      <c r="V288" s="15">
        <v>1.4662E-2</v>
      </c>
      <c r="W288" s="15">
        <v>3.0141000000000001E-2</v>
      </c>
      <c r="X288" s="15">
        <v>99.368300000000005</v>
      </c>
    </row>
    <row r="289" spans="2:24" x14ac:dyDescent="0.2">
      <c r="B289" s="22" t="s">
        <v>53</v>
      </c>
      <c r="C289" s="23">
        <v>12.953799999999999</v>
      </c>
      <c r="D289" s="23">
        <v>45.813800000000001</v>
      </c>
      <c r="E289" s="23">
        <v>39.139699999999998</v>
      </c>
      <c r="F289" s="23">
        <v>0.15493000000000001</v>
      </c>
      <c r="G289" s="23">
        <v>0.412663</v>
      </c>
      <c r="I289" s="23">
        <v>7.3207999999999995E-2</v>
      </c>
      <c r="J289" s="23">
        <v>2.6307000000000001E-2</v>
      </c>
      <c r="K289" s="24">
        <v>98.574399999999997</v>
      </c>
      <c r="M289" s="24"/>
      <c r="O289" s="8" t="s">
        <v>35</v>
      </c>
      <c r="P289" s="15">
        <v>9.6503099999999993</v>
      </c>
      <c r="Q289" s="15">
        <v>40.315300000000001</v>
      </c>
      <c r="R289" s="15">
        <v>48.921900000000001</v>
      </c>
      <c r="S289" s="15">
        <v>0.14671000000000001</v>
      </c>
      <c r="T289" s="15">
        <v>0.364317</v>
      </c>
      <c r="U289" s="15">
        <v>9.3589000000000006E-2</v>
      </c>
      <c r="V289" s="15">
        <v>1.1499000000000001E-2</v>
      </c>
      <c r="W289" s="15">
        <v>1.8825999999999999E-2</v>
      </c>
      <c r="X289" s="15">
        <v>99.517600000000002</v>
      </c>
    </row>
    <row r="290" spans="2:24" x14ac:dyDescent="0.2">
      <c r="B290" s="22" t="s">
        <v>53</v>
      </c>
      <c r="C290" s="23">
        <v>12.501899999999999</v>
      </c>
      <c r="D290" s="23">
        <v>46.2697</v>
      </c>
      <c r="E290" s="23">
        <v>39.189100000000003</v>
      </c>
      <c r="F290" s="23">
        <v>0.14407500000000001</v>
      </c>
      <c r="G290" s="23">
        <v>0.424072</v>
      </c>
      <c r="I290" s="23">
        <v>6.6019999999999995E-2</v>
      </c>
      <c r="J290" s="23">
        <v>2.0694000000000001E-2</v>
      </c>
      <c r="K290" s="24">
        <v>98.615499999999997</v>
      </c>
      <c r="M290" s="24"/>
      <c r="N290" s="9" t="s">
        <v>15</v>
      </c>
      <c r="O290" s="8" t="s">
        <v>54</v>
      </c>
      <c r="P290" s="15">
        <v>22.121600000000001</v>
      </c>
      <c r="Q290" s="15">
        <v>38.523200000000003</v>
      </c>
      <c r="R290" s="15">
        <v>38.481900000000003</v>
      </c>
      <c r="S290" s="15">
        <v>0.25951099999999999</v>
      </c>
      <c r="T290" s="15">
        <v>0.26933200000000002</v>
      </c>
      <c r="U290" s="15">
        <v>0.25694</v>
      </c>
      <c r="V290" s="15">
        <v>2.7890999999999999E-2</v>
      </c>
      <c r="W290" s="15">
        <v>9.5139999999999999E-3</v>
      </c>
      <c r="X290" s="15">
        <v>99.950199999999995</v>
      </c>
    </row>
    <row r="291" spans="2:24" x14ac:dyDescent="0.2">
      <c r="B291" s="22" t="s">
        <v>53</v>
      </c>
      <c r="C291" s="23">
        <v>11.9945</v>
      </c>
      <c r="D291" s="23">
        <v>46.658700000000003</v>
      </c>
      <c r="E291" s="23">
        <v>39.498600000000003</v>
      </c>
      <c r="F291" s="23">
        <v>0.14026</v>
      </c>
      <c r="G291" s="23">
        <v>0.42689899999999997</v>
      </c>
      <c r="I291" s="23">
        <v>7.1689000000000003E-2</v>
      </c>
      <c r="J291" s="23">
        <v>2.2509000000000001E-2</v>
      </c>
      <c r="K291" s="24">
        <v>98.813199999999995</v>
      </c>
      <c r="M291" s="24"/>
      <c r="O291" s="8" t="s">
        <v>54</v>
      </c>
      <c r="P291" s="15">
        <v>19.4816</v>
      </c>
      <c r="Q291" s="15">
        <v>38.763800000000003</v>
      </c>
      <c r="R291" s="15">
        <v>40.694499999999998</v>
      </c>
      <c r="S291" s="15">
        <v>0.25459300000000001</v>
      </c>
      <c r="T291" s="15">
        <v>0.26983200000000002</v>
      </c>
      <c r="U291" s="15">
        <v>0.26271299999999997</v>
      </c>
      <c r="V291" s="15">
        <v>5.4011999999999998E-2</v>
      </c>
      <c r="W291" s="15">
        <v>2.6255000000000001E-2</v>
      </c>
      <c r="X291" s="15">
        <v>99.796199999999999</v>
      </c>
    </row>
    <row r="292" spans="2:24" x14ac:dyDescent="0.2">
      <c r="B292" s="22" t="s">
        <v>53</v>
      </c>
      <c r="C292" s="23">
        <v>11.597</v>
      </c>
      <c r="D292" s="23">
        <v>46.9602</v>
      </c>
      <c r="E292" s="23">
        <v>39.197800000000001</v>
      </c>
      <c r="F292" s="23">
        <v>0.14493</v>
      </c>
      <c r="G292" s="23">
        <v>0.44652999999999998</v>
      </c>
      <c r="I292" s="23">
        <v>8.0127000000000004E-2</v>
      </c>
      <c r="J292" s="23">
        <v>2.7252999999999999E-2</v>
      </c>
      <c r="K292" s="24">
        <v>98.453900000000004</v>
      </c>
      <c r="M292" s="24"/>
      <c r="O292" s="8" t="s">
        <v>54</v>
      </c>
      <c r="P292" s="15">
        <v>17.9634</v>
      </c>
      <c r="Q292" s="15">
        <v>39.218299999999999</v>
      </c>
      <c r="R292" s="15">
        <v>42.0334</v>
      </c>
      <c r="S292" s="15">
        <v>0.220693</v>
      </c>
      <c r="T292" s="15">
        <v>0.28777999999999998</v>
      </c>
      <c r="U292" s="15">
        <v>0.26262600000000003</v>
      </c>
      <c r="V292" s="15">
        <v>4.6821000000000002E-2</v>
      </c>
      <c r="W292" s="15">
        <v>1.0269999999999999E-3</v>
      </c>
      <c r="X292" s="15">
        <v>100.018</v>
      </c>
    </row>
    <row r="293" spans="2:24" x14ac:dyDescent="0.2">
      <c r="B293" s="22" t="s">
        <v>53</v>
      </c>
      <c r="C293" s="23">
        <v>11.165699999999999</v>
      </c>
      <c r="D293" s="23">
        <v>47.439700000000002</v>
      </c>
      <c r="E293" s="23">
        <v>39.812800000000003</v>
      </c>
      <c r="F293" s="23">
        <v>0.14033699999999999</v>
      </c>
      <c r="G293" s="23">
        <v>0.47160000000000002</v>
      </c>
      <c r="I293" s="23">
        <v>5.8228000000000002E-2</v>
      </c>
      <c r="J293" s="23">
        <v>2.7512000000000002E-2</v>
      </c>
      <c r="K293" s="24">
        <v>99.115799999999993</v>
      </c>
      <c r="M293" s="24"/>
      <c r="O293" s="8" t="s">
        <v>54</v>
      </c>
      <c r="P293" s="15">
        <v>17.271799999999999</v>
      </c>
      <c r="Q293" s="15">
        <v>39.0717</v>
      </c>
      <c r="R293" s="15">
        <v>42.392200000000003</v>
      </c>
      <c r="S293" s="15">
        <v>0.22145799999999999</v>
      </c>
      <c r="T293" s="15">
        <v>0.282642</v>
      </c>
      <c r="U293" s="15">
        <v>0.27418300000000001</v>
      </c>
      <c r="V293" s="15">
        <v>3.3522999999999997E-2</v>
      </c>
      <c r="W293" s="15">
        <v>5.9639999999999997E-3</v>
      </c>
      <c r="X293" s="15">
        <v>99.544700000000006</v>
      </c>
    </row>
    <row r="294" spans="2:24" x14ac:dyDescent="0.2">
      <c r="B294" s="22" t="s">
        <v>53</v>
      </c>
      <c r="C294" s="23">
        <v>10.7958</v>
      </c>
      <c r="D294" s="23">
        <v>47.594900000000003</v>
      </c>
      <c r="E294" s="23">
        <v>39.479900000000001</v>
      </c>
      <c r="F294" s="23">
        <v>0.13953199999999999</v>
      </c>
      <c r="G294" s="23">
        <v>0.47950199999999998</v>
      </c>
      <c r="I294" s="23">
        <v>8.2071000000000005E-2</v>
      </c>
      <c r="J294" s="23">
        <v>3.1111E-2</v>
      </c>
      <c r="K294" s="24">
        <v>98.602699999999999</v>
      </c>
      <c r="M294" s="24"/>
      <c r="O294" s="8" t="s">
        <v>54</v>
      </c>
      <c r="P294" s="15">
        <v>16.711200000000002</v>
      </c>
      <c r="Q294" s="15">
        <v>39.118000000000002</v>
      </c>
      <c r="R294" s="15">
        <v>42.616999999999997</v>
      </c>
      <c r="S294" s="15">
        <v>0.230743</v>
      </c>
      <c r="T294" s="15">
        <v>0.295678</v>
      </c>
      <c r="U294" s="15">
        <v>0.26510699999999998</v>
      </c>
      <c r="V294" s="15">
        <v>4.8739999999999999E-2</v>
      </c>
      <c r="W294" s="15">
        <v>1.4997999999999999E-2</v>
      </c>
      <c r="X294" s="15">
        <v>99.305599999999998</v>
      </c>
    </row>
    <row r="295" spans="2:24" x14ac:dyDescent="0.2">
      <c r="B295" s="22" t="s">
        <v>53</v>
      </c>
      <c r="C295" s="23">
        <v>10.4984</v>
      </c>
      <c r="D295" s="23">
        <v>47.9054</v>
      </c>
      <c r="E295" s="23">
        <v>39.332500000000003</v>
      </c>
      <c r="F295" s="23">
        <v>0.12859300000000001</v>
      </c>
      <c r="G295" s="23">
        <v>0.49765100000000001</v>
      </c>
      <c r="I295" s="23">
        <v>7.3796E-2</v>
      </c>
      <c r="J295" s="23">
        <v>3.1913999999999998E-2</v>
      </c>
      <c r="K295" s="24">
        <v>98.468199999999996</v>
      </c>
      <c r="M295" s="24"/>
      <c r="O295" s="8" t="s">
        <v>54</v>
      </c>
      <c r="P295" s="15">
        <v>16.677600000000002</v>
      </c>
      <c r="Q295" s="15">
        <v>39.281700000000001</v>
      </c>
      <c r="R295" s="15">
        <v>42.797800000000002</v>
      </c>
      <c r="S295" s="15">
        <v>0.21132999999999999</v>
      </c>
      <c r="T295" s="15">
        <v>0.26265300000000003</v>
      </c>
      <c r="U295" s="15">
        <v>0.26722200000000002</v>
      </c>
      <c r="V295" s="15">
        <v>4.8069000000000001E-2</v>
      </c>
      <c r="W295" s="15">
        <v>1.8015E-2</v>
      </c>
      <c r="X295" s="15">
        <v>99.552599999999998</v>
      </c>
    </row>
    <row r="296" spans="2:24" x14ac:dyDescent="0.2">
      <c r="B296" s="22" t="s">
        <v>53</v>
      </c>
      <c r="C296" s="23">
        <v>10.2765</v>
      </c>
      <c r="D296" s="23">
        <v>48.075299999999999</v>
      </c>
      <c r="E296" s="23">
        <v>39.103900000000003</v>
      </c>
      <c r="F296" s="23">
        <v>0.13575499999999999</v>
      </c>
      <c r="G296" s="23">
        <v>0.49648700000000001</v>
      </c>
      <c r="I296" s="23">
        <v>8.1471000000000002E-2</v>
      </c>
      <c r="J296" s="23">
        <v>2.3163E-2</v>
      </c>
      <c r="K296" s="24">
        <v>98.192599999999999</v>
      </c>
      <c r="M296" s="24"/>
      <c r="O296" s="8" t="s">
        <v>54</v>
      </c>
      <c r="P296" s="15">
        <v>16.494299999999999</v>
      </c>
      <c r="Q296" s="15">
        <v>39.305999999999997</v>
      </c>
      <c r="R296" s="15">
        <v>42.818199999999997</v>
      </c>
      <c r="S296" s="15">
        <v>0.22065100000000001</v>
      </c>
      <c r="T296" s="15">
        <v>0.28647699999999998</v>
      </c>
      <c r="U296" s="15">
        <v>0.26800099999999999</v>
      </c>
      <c r="V296" s="15">
        <v>4.2264999999999997E-2</v>
      </c>
      <c r="W296" s="15">
        <v>1.0406E-2</v>
      </c>
      <c r="X296" s="15">
        <v>99.4572</v>
      </c>
    </row>
    <row r="297" spans="2:24" x14ac:dyDescent="0.2">
      <c r="B297" s="22" t="s">
        <v>53</v>
      </c>
      <c r="C297" s="23">
        <v>10.015700000000001</v>
      </c>
      <c r="D297" s="23">
        <v>48.417299999999997</v>
      </c>
      <c r="E297" s="23">
        <v>39.984499999999997</v>
      </c>
      <c r="F297" s="23">
        <v>0.130713</v>
      </c>
      <c r="G297" s="23">
        <v>0.49310500000000002</v>
      </c>
      <c r="I297" s="23">
        <v>7.1598999999999996E-2</v>
      </c>
      <c r="J297" s="23">
        <v>3.9083E-2</v>
      </c>
      <c r="K297" s="24">
        <v>99.152000000000001</v>
      </c>
      <c r="M297" s="24"/>
      <c r="O297" s="8" t="s">
        <v>54</v>
      </c>
      <c r="P297" s="15">
        <v>16.472799999999999</v>
      </c>
      <c r="Q297" s="15">
        <v>39.608600000000003</v>
      </c>
      <c r="R297" s="15">
        <v>42.7346</v>
      </c>
      <c r="S297" s="15">
        <v>0.21507399999999999</v>
      </c>
      <c r="T297" s="15">
        <v>0.27095399999999997</v>
      </c>
      <c r="U297" s="15">
        <v>0.279028</v>
      </c>
      <c r="V297" s="15">
        <v>4.2837E-2</v>
      </c>
      <c r="W297" s="15">
        <v>1.9764E-2</v>
      </c>
      <c r="X297" s="15">
        <v>99.625799999999998</v>
      </c>
    </row>
    <row r="298" spans="2:24" x14ac:dyDescent="0.2">
      <c r="B298" s="22" t="s">
        <v>53</v>
      </c>
      <c r="C298" s="23">
        <v>9.9005899999999993</v>
      </c>
      <c r="D298" s="23">
        <v>47.973399999999998</v>
      </c>
      <c r="E298" s="23">
        <v>39.441499999999998</v>
      </c>
      <c r="F298" s="23">
        <v>0.124624</v>
      </c>
      <c r="G298" s="23">
        <v>0.497894</v>
      </c>
      <c r="I298" s="23">
        <v>9.2379000000000003E-2</v>
      </c>
      <c r="J298" s="23">
        <v>4.7210000000000002E-2</v>
      </c>
      <c r="K298" s="24">
        <v>98.077500000000001</v>
      </c>
      <c r="M298" s="24"/>
      <c r="O298" s="8" t="s">
        <v>54</v>
      </c>
      <c r="P298" s="15">
        <v>16.4892</v>
      </c>
      <c r="Q298" s="15">
        <v>39.493000000000002</v>
      </c>
      <c r="R298" s="15">
        <v>42.712800000000001</v>
      </c>
      <c r="S298" s="15">
        <v>0.20993999999999999</v>
      </c>
      <c r="T298" s="15">
        <v>0.28292200000000001</v>
      </c>
      <c r="U298" s="15">
        <v>0.27592299999999997</v>
      </c>
      <c r="V298" s="15">
        <v>4.6580999999999997E-2</v>
      </c>
      <c r="W298" s="15">
        <v>3.2405999999999997E-2</v>
      </c>
      <c r="X298" s="15">
        <v>99.546700000000001</v>
      </c>
    </row>
    <row r="299" spans="2:24" x14ac:dyDescent="0.2">
      <c r="B299" s="22" t="s">
        <v>53</v>
      </c>
      <c r="C299" s="23">
        <v>9.8512199999999996</v>
      </c>
      <c r="D299" s="23">
        <v>48.570399999999999</v>
      </c>
      <c r="E299" s="23">
        <v>40.082999999999998</v>
      </c>
      <c r="F299" s="23">
        <v>0.129105</v>
      </c>
      <c r="G299" s="23">
        <v>0.50817999999999997</v>
      </c>
      <c r="I299" s="23">
        <v>7.8855999999999996E-2</v>
      </c>
      <c r="J299" s="23">
        <v>3.0565999999999999E-2</v>
      </c>
      <c r="K299" s="24">
        <v>99.251400000000004</v>
      </c>
      <c r="M299" s="24"/>
      <c r="O299" s="8" t="s">
        <v>54</v>
      </c>
      <c r="P299" s="15">
        <v>16.519500000000001</v>
      </c>
      <c r="Q299" s="15">
        <v>39.603700000000003</v>
      </c>
      <c r="R299" s="15">
        <v>43.0351</v>
      </c>
      <c r="S299" s="15">
        <v>0.22320000000000001</v>
      </c>
      <c r="T299" s="15">
        <v>0.29411100000000001</v>
      </c>
      <c r="U299" s="15">
        <v>0.27590399999999998</v>
      </c>
      <c r="V299" s="15">
        <v>4.9369999999999997E-2</v>
      </c>
      <c r="W299" s="15">
        <v>1.1998999999999999E-2</v>
      </c>
      <c r="X299" s="15">
        <v>100.008</v>
      </c>
    </row>
    <row r="300" spans="2:24" x14ac:dyDescent="0.2">
      <c r="B300" s="22" t="s">
        <v>53</v>
      </c>
      <c r="C300" s="23">
        <v>9.8096200000000007</v>
      </c>
      <c r="D300" s="23">
        <v>48.464300000000001</v>
      </c>
      <c r="E300" s="23">
        <v>39.5428</v>
      </c>
      <c r="F300" s="23">
        <v>0.12717700000000001</v>
      </c>
      <c r="G300" s="23">
        <v>0.50658000000000003</v>
      </c>
      <c r="I300" s="23">
        <v>8.6832999999999994E-2</v>
      </c>
      <c r="J300" s="23">
        <v>2.2508E-2</v>
      </c>
      <c r="K300" s="24">
        <v>98.559899999999999</v>
      </c>
      <c r="M300" s="24"/>
      <c r="O300" s="8" t="s">
        <v>54</v>
      </c>
      <c r="P300" s="15">
        <v>16.4864</v>
      </c>
      <c r="Q300" s="15">
        <v>39.480499999999999</v>
      </c>
      <c r="R300" s="15">
        <v>42.882800000000003</v>
      </c>
      <c r="S300" s="15">
        <v>0.217166</v>
      </c>
      <c r="T300" s="15">
        <v>0.29617300000000002</v>
      </c>
      <c r="U300" s="15">
        <v>0.27157900000000001</v>
      </c>
      <c r="V300" s="15">
        <v>5.5624E-2</v>
      </c>
      <c r="W300" s="15">
        <v>2.9943000000000001E-2</v>
      </c>
      <c r="X300" s="15">
        <v>99.729299999999995</v>
      </c>
    </row>
    <row r="301" spans="2:24" x14ac:dyDescent="0.2">
      <c r="B301" s="22" t="s">
        <v>53</v>
      </c>
      <c r="C301" s="23">
        <v>9.8415400000000002</v>
      </c>
      <c r="D301" s="23">
        <v>48.336300000000001</v>
      </c>
      <c r="E301" s="23">
        <v>39.401400000000002</v>
      </c>
      <c r="F301" s="23">
        <v>0.125609</v>
      </c>
      <c r="G301" s="23">
        <v>0.49792399999999998</v>
      </c>
      <c r="I301" s="23">
        <v>8.7403999999999996E-2</v>
      </c>
      <c r="J301" s="23">
        <v>2.6446000000000001E-2</v>
      </c>
      <c r="K301" s="24">
        <v>98.316699999999997</v>
      </c>
      <c r="M301" s="24"/>
      <c r="N301" s="9" t="s">
        <v>18</v>
      </c>
      <c r="O301" s="8" t="s">
        <v>54</v>
      </c>
      <c r="P301" s="15">
        <v>16.617599999999999</v>
      </c>
      <c r="Q301" s="15">
        <v>39.062399999999997</v>
      </c>
      <c r="R301" s="15">
        <v>42.881599999999999</v>
      </c>
      <c r="S301" s="15">
        <v>0.22419</v>
      </c>
      <c r="T301" s="15">
        <v>0.29256900000000002</v>
      </c>
      <c r="U301" s="15">
        <v>0.28402699999999997</v>
      </c>
      <c r="V301" s="15">
        <v>4.5987E-2</v>
      </c>
      <c r="W301" s="15">
        <v>1.8211999999999999E-2</v>
      </c>
      <c r="X301" s="15">
        <v>99.434100000000001</v>
      </c>
    </row>
    <row r="302" spans="2:24" x14ac:dyDescent="0.2">
      <c r="B302" s="22" t="s">
        <v>53</v>
      </c>
      <c r="C302" s="23">
        <v>9.9030100000000001</v>
      </c>
      <c r="D302" s="23">
        <v>48.425800000000002</v>
      </c>
      <c r="E302" s="23">
        <v>39.709600000000002</v>
      </c>
      <c r="F302" s="23">
        <v>0.13394</v>
      </c>
      <c r="G302" s="23">
        <v>0.49168499999999998</v>
      </c>
      <c r="I302" s="23">
        <v>7.6788999999999996E-2</v>
      </c>
      <c r="J302" s="23">
        <v>2.2613999999999999E-2</v>
      </c>
      <c r="K302" s="24">
        <v>98.763499999999993</v>
      </c>
      <c r="M302" s="24"/>
      <c r="N302" s="9" t="s">
        <v>15</v>
      </c>
      <c r="O302" s="8" t="s">
        <v>55</v>
      </c>
      <c r="P302" s="15">
        <v>25.855</v>
      </c>
      <c r="Q302" s="15">
        <v>37.543399999999998</v>
      </c>
      <c r="R302" s="15">
        <v>35.348100000000002</v>
      </c>
      <c r="S302" s="15">
        <v>0.29269099999999998</v>
      </c>
      <c r="T302" s="15">
        <v>0.28464</v>
      </c>
      <c r="U302" s="15">
        <v>0.287684</v>
      </c>
      <c r="V302" s="15">
        <v>7.4460000000000004E-3</v>
      </c>
      <c r="W302" s="15">
        <v>1.8442E-2</v>
      </c>
      <c r="X302" s="15">
        <v>99.632300000000001</v>
      </c>
    </row>
    <row r="303" spans="2:24" x14ac:dyDescent="0.2">
      <c r="B303" s="22" t="s">
        <v>53</v>
      </c>
      <c r="C303" s="23">
        <v>10.0052</v>
      </c>
      <c r="D303" s="23">
        <v>48.302300000000002</v>
      </c>
      <c r="E303" s="23">
        <v>39.649500000000003</v>
      </c>
      <c r="F303" s="23">
        <v>0.13498399999999999</v>
      </c>
      <c r="G303" s="23">
        <v>0.48349700000000001</v>
      </c>
      <c r="I303" s="23">
        <v>8.1964999999999996E-2</v>
      </c>
      <c r="J303" s="23">
        <v>2.7441E-2</v>
      </c>
      <c r="K303" s="24">
        <v>98.684899999999999</v>
      </c>
      <c r="M303" s="24"/>
      <c r="O303" s="8" t="s">
        <v>55</v>
      </c>
      <c r="P303" s="15">
        <v>22.709099999999999</v>
      </c>
      <c r="Q303" s="15">
        <v>38.038400000000003</v>
      </c>
      <c r="R303" s="15">
        <v>38.145400000000002</v>
      </c>
      <c r="S303" s="15">
        <v>0.27810200000000002</v>
      </c>
      <c r="T303" s="15">
        <v>0.29942000000000002</v>
      </c>
      <c r="U303" s="15">
        <v>0.27931499999999998</v>
      </c>
      <c r="V303" s="15">
        <v>1.2012E-2</v>
      </c>
      <c r="W303" s="15">
        <v>3.1781999999999998E-2</v>
      </c>
      <c r="X303" s="15">
        <v>99.793800000000005</v>
      </c>
    </row>
    <row r="304" spans="2:24" x14ac:dyDescent="0.2">
      <c r="B304" s="22" t="s">
        <v>53</v>
      </c>
      <c r="C304" s="23">
        <v>10.107900000000001</v>
      </c>
      <c r="D304" s="23">
        <v>48.17</v>
      </c>
      <c r="E304" s="23">
        <v>39.455300000000001</v>
      </c>
      <c r="F304" s="23">
        <v>0.13683999999999999</v>
      </c>
      <c r="G304" s="23">
        <v>0.48799599999999999</v>
      </c>
      <c r="I304" s="23">
        <v>6.8997000000000003E-2</v>
      </c>
      <c r="J304" s="23">
        <v>1.4338999999999999E-2</v>
      </c>
      <c r="K304" s="24">
        <v>98.441400000000002</v>
      </c>
      <c r="M304" s="24"/>
      <c r="O304" s="8" t="s">
        <v>55</v>
      </c>
      <c r="P304" s="15">
        <v>18.8902</v>
      </c>
      <c r="Q304" s="15">
        <v>38.7393</v>
      </c>
      <c r="R304" s="15">
        <v>40.926499999999997</v>
      </c>
      <c r="S304" s="15">
        <v>0.22434799999999999</v>
      </c>
      <c r="T304" s="15">
        <v>0.27442299999999997</v>
      </c>
      <c r="U304" s="15">
        <v>0.27677400000000002</v>
      </c>
      <c r="V304" s="15">
        <v>4.4658999999999997E-2</v>
      </c>
      <c r="W304" s="15">
        <v>6.4520000000000003E-3</v>
      </c>
      <c r="X304" s="15">
        <v>99.363900000000001</v>
      </c>
    </row>
    <row r="305" spans="1:24" x14ac:dyDescent="0.2">
      <c r="B305" s="22" t="s">
        <v>53</v>
      </c>
      <c r="C305" s="23">
        <v>9.1847999999999992</v>
      </c>
      <c r="D305" s="23">
        <v>40.587000000000003</v>
      </c>
      <c r="E305" s="23">
        <v>43.919199999999996</v>
      </c>
      <c r="F305" s="23">
        <v>0.118586</v>
      </c>
      <c r="G305" s="23">
        <v>0.389376</v>
      </c>
      <c r="I305" s="23">
        <v>4.7562E-2</v>
      </c>
      <c r="J305" s="23">
        <v>4.9806400000000002</v>
      </c>
      <c r="K305" s="24">
        <v>99.227199999999996</v>
      </c>
      <c r="M305" s="24"/>
      <c r="O305" s="8" t="s">
        <v>55</v>
      </c>
      <c r="P305" s="15">
        <v>17.3093</v>
      </c>
      <c r="Q305" s="15">
        <v>39.347000000000001</v>
      </c>
      <c r="R305" s="15">
        <v>42.558799999999998</v>
      </c>
      <c r="S305" s="15">
        <v>0.23428599999999999</v>
      </c>
      <c r="T305" s="15">
        <v>0.28712199999999999</v>
      </c>
      <c r="U305" s="15">
        <v>0.28937400000000002</v>
      </c>
      <c r="V305" s="15">
        <v>4.8766999999999998E-2</v>
      </c>
      <c r="W305" s="15">
        <v>-8.2100000000000003E-3</v>
      </c>
      <c r="X305" s="15">
        <v>100.05800000000001</v>
      </c>
    </row>
    <row r="306" spans="1:24" x14ac:dyDescent="0.2">
      <c r="B306" s="22" t="s">
        <v>53</v>
      </c>
      <c r="C306" s="23">
        <v>10.100300000000001</v>
      </c>
      <c r="D306" s="23">
        <v>48.202300000000001</v>
      </c>
      <c r="E306" s="23">
        <v>39.547899999999998</v>
      </c>
      <c r="F306" s="23">
        <v>0.13622300000000001</v>
      </c>
      <c r="G306" s="23">
        <v>0.47821200000000003</v>
      </c>
      <c r="I306" s="23">
        <v>7.1289000000000005E-2</v>
      </c>
      <c r="J306" s="23">
        <v>2.3373999999999999E-2</v>
      </c>
      <c r="K306" s="24">
        <v>98.559600000000003</v>
      </c>
      <c r="M306" s="24"/>
      <c r="O306" s="8" t="s">
        <v>55</v>
      </c>
      <c r="P306" s="15">
        <v>16.676100000000002</v>
      </c>
      <c r="Q306" s="15">
        <v>39.119799999999998</v>
      </c>
      <c r="R306" s="15">
        <v>42.464399999999998</v>
      </c>
      <c r="S306" s="15">
        <v>0.22271199999999999</v>
      </c>
      <c r="T306" s="15">
        <v>0.28693400000000002</v>
      </c>
      <c r="U306" s="15">
        <v>0.27774700000000002</v>
      </c>
      <c r="V306" s="15">
        <v>5.5681000000000001E-2</v>
      </c>
      <c r="W306" s="15">
        <v>-8.43E-3</v>
      </c>
      <c r="X306" s="15">
        <v>99.092399999999998</v>
      </c>
    </row>
    <row r="307" spans="1:24" x14ac:dyDescent="0.2">
      <c r="B307" s="22" t="s">
        <v>53</v>
      </c>
      <c r="C307" s="23">
        <v>9.96922</v>
      </c>
      <c r="D307" s="23">
        <v>48.404499999999999</v>
      </c>
      <c r="E307" s="23">
        <v>39.990200000000002</v>
      </c>
      <c r="F307" s="23">
        <v>0.13167599999999999</v>
      </c>
      <c r="G307" s="23">
        <v>0.48357499999999998</v>
      </c>
      <c r="I307" s="23">
        <v>7.8724000000000002E-2</v>
      </c>
      <c r="J307" s="23">
        <v>3.6750999999999999E-2</v>
      </c>
      <c r="K307" s="24">
        <v>99.0946</v>
      </c>
      <c r="M307" s="24"/>
      <c r="O307" s="8" t="s">
        <v>55</v>
      </c>
      <c r="P307" s="15">
        <v>16.717700000000001</v>
      </c>
      <c r="Q307" s="15">
        <v>39.407499999999999</v>
      </c>
      <c r="R307" s="15">
        <v>42.806199999999997</v>
      </c>
      <c r="S307" s="15">
        <v>0.22455900000000001</v>
      </c>
      <c r="T307" s="15">
        <v>0.28296900000000003</v>
      </c>
      <c r="U307" s="15">
        <v>0.27413700000000002</v>
      </c>
      <c r="V307" s="15">
        <v>4.5698999999999997E-2</v>
      </c>
      <c r="W307" s="15">
        <v>6.6740000000000002E-3</v>
      </c>
      <c r="X307" s="15">
        <v>99.767899999999997</v>
      </c>
    </row>
    <row r="308" spans="1:24" x14ac:dyDescent="0.2">
      <c r="B308" s="22" t="s">
        <v>53</v>
      </c>
      <c r="C308" s="23">
        <v>9.8500200000000007</v>
      </c>
      <c r="D308" s="23">
        <v>48.4056</v>
      </c>
      <c r="E308" s="23">
        <v>39.593200000000003</v>
      </c>
      <c r="F308" s="23">
        <v>0.131165</v>
      </c>
      <c r="G308" s="23">
        <v>0.48680099999999998</v>
      </c>
      <c r="I308" s="23">
        <v>8.7767999999999999E-2</v>
      </c>
      <c r="J308" s="23">
        <v>3.5304000000000002E-2</v>
      </c>
      <c r="K308" s="24">
        <v>98.589799999999997</v>
      </c>
      <c r="M308" s="24"/>
      <c r="O308" s="8" t="s">
        <v>55</v>
      </c>
      <c r="P308" s="15">
        <v>16.460999999999999</v>
      </c>
      <c r="Q308" s="15">
        <v>39.068399999999997</v>
      </c>
      <c r="R308" s="15">
        <v>42.702800000000003</v>
      </c>
      <c r="S308" s="15">
        <v>0.21144199999999999</v>
      </c>
      <c r="T308" s="15">
        <v>0.28990700000000003</v>
      </c>
      <c r="U308" s="15">
        <v>0.27258300000000002</v>
      </c>
      <c r="V308" s="15">
        <v>4.2113999999999999E-2</v>
      </c>
      <c r="W308" s="15">
        <v>9.7190000000000002E-3</v>
      </c>
      <c r="X308" s="15">
        <v>99.052599999999998</v>
      </c>
    </row>
    <row r="309" spans="1:24" x14ac:dyDescent="0.2">
      <c r="B309" s="22" t="s">
        <v>53</v>
      </c>
      <c r="C309" s="23">
        <v>9.7664000000000009</v>
      </c>
      <c r="D309" s="23">
        <v>48.531199999999998</v>
      </c>
      <c r="E309" s="23">
        <v>39.763599999999997</v>
      </c>
      <c r="F309" s="23">
        <v>0.130829</v>
      </c>
      <c r="G309" s="23">
        <v>0.47512900000000002</v>
      </c>
      <c r="I309" s="23">
        <v>7.2746000000000005E-2</v>
      </c>
      <c r="J309" s="23">
        <v>3.3750000000000002E-2</v>
      </c>
      <c r="K309" s="24">
        <v>98.773600000000002</v>
      </c>
      <c r="M309" s="24"/>
      <c r="O309" s="8" t="s">
        <v>55</v>
      </c>
      <c r="P309" s="15">
        <v>16.565000000000001</v>
      </c>
      <c r="Q309" s="15">
        <v>38.905200000000001</v>
      </c>
      <c r="R309" s="15">
        <v>43.113399999999999</v>
      </c>
      <c r="S309" s="15">
        <v>0.22494400000000001</v>
      </c>
      <c r="T309" s="15">
        <v>0.27204099999999998</v>
      </c>
      <c r="U309" s="15">
        <v>0.274339</v>
      </c>
      <c r="V309" s="15">
        <v>4.6271E-2</v>
      </c>
      <c r="W309" s="15">
        <v>2.333E-3</v>
      </c>
      <c r="X309" s="15">
        <v>99.416899999999998</v>
      </c>
    </row>
    <row r="310" spans="1:24" x14ac:dyDescent="0.2">
      <c r="B310" s="22" t="s">
        <v>53</v>
      </c>
      <c r="C310" s="23">
        <v>9.6863700000000001</v>
      </c>
      <c r="D310" s="23">
        <v>48.395099999999999</v>
      </c>
      <c r="E310" s="23">
        <v>39.602400000000003</v>
      </c>
      <c r="F310" s="23">
        <v>0.12502199999999999</v>
      </c>
      <c r="G310" s="23">
        <v>0.49171100000000001</v>
      </c>
      <c r="I310" s="23">
        <v>8.1767000000000006E-2</v>
      </c>
      <c r="J310" s="23">
        <v>3.6615000000000002E-2</v>
      </c>
      <c r="K310" s="24">
        <v>98.418999999999997</v>
      </c>
      <c r="M310" s="24"/>
      <c r="O310" s="8" t="s">
        <v>55</v>
      </c>
      <c r="P310" s="15">
        <v>16.503599999999999</v>
      </c>
      <c r="Q310" s="15">
        <v>38.919199999999996</v>
      </c>
      <c r="R310" s="15">
        <v>43.045499999999997</v>
      </c>
      <c r="S310" s="15">
        <v>0.23305000000000001</v>
      </c>
      <c r="T310" s="15">
        <v>0.28848600000000002</v>
      </c>
      <c r="U310" s="15">
        <v>0.26943</v>
      </c>
      <c r="V310" s="15">
        <v>5.4476999999999998E-2</v>
      </c>
      <c r="W310" s="15">
        <v>2.7836E-2</v>
      </c>
      <c r="X310" s="15">
        <v>99.326800000000006</v>
      </c>
    </row>
    <row r="311" spans="1:24" x14ac:dyDescent="0.2">
      <c r="A311" s="2" t="s">
        <v>18</v>
      </c>
      <c r="B311" s="22" t="s">
        <v>53</v>
      </c>
      <c r="C311" s="23">
        <v>9.6406899999999993</v>
      </c>
      <c r="D311" s="23">
        <v>48.501600000000003</v>
      </c>
      <c r="E311" s="23">
        <v>39.669800000000002</v>
      </c>
      <c r="F311" s="23">
        <v>0.130547</v>
      </c>
      <c r="G311" s="23">
        <v>0.48500100000000002</v>
      </c>
      <c r="I311" s="23">
        <v>9.6569000000000002E-2</v>
      </c>
      <c r="J311" s="23">
        <v>3.5334999999999998E-2</v>
      </c>
      <c r="K311" s="24">
        <v>98.5595</v>
      </c>
      <c r="M311" s="24"/>
      <c r="O311" s="8" t="s">
        <v>55</v>
      </c>
      <c r="P311" s="15">
        <v>16.636600000000001</v>
      </c>
      <c r="Q311" s="15">
        <v>38.8902</v>
      </c>
      <c r="R311" s="15">
        <v>42.927500000000002</v>
      </c>
      <c r="S311" s="15">
        <v>0.22181799999999999</v>
      </c>
      <c r="T311" s="15">
        <v>0.28112599999999999</v>
      </c>
      <c r="U311" s="15">
        <v>0.27408300000000002</v>
      </c>
      <c r="V311" s="15">
        <v>5.2638999999999998E-2</v>
      </c>
      <c r="W311" s="15">
        <v>1.6234999999999999E-2</v>
      </c>
      <c r="X311" s="15">
        <v>99.301599999999993</v>
      </c>
    </row>
    <row r="312" spans="1:24" x14ac:dyDescent="0.2">
      <c r="A312" s="2" t="s">
        <v>15</v>
      </c>
      <c r="B312" s="22" t="s">
        <v>56</v>
      </c>
      <c r="C312" s="23">
        <v>20.9041</v>
      </c>
      <c r="D312" s="23">
        <v>38.934800000000003</v>
      </c>
      <c r="E312" s="23">
        <v>38.061</v>
      </c>
      <c r="F312" s="23">
        <v>0.20640700000000001</v>
      </c>
      <c r="G312" s="23">
        <v>0.32584299999999999</v>
      </c>
      <c r="I312" s="23">
        <v>3.5776000000000002E-2</v>
      </c>
      <c r="J312" s="23">
        <v>1.3696E-2</v>
      </c>
      <c r="K312" s="24">
        <v>98.4816</v>
      </c>
      <c r="M312" s="24"/>
      <c r="O312" s="8" t="s">
        <v>55</v>
      </c>
      <c r="P312" s="15">
        <v>16.599699999999999</v>
      </c>
      <c r="Q312" s="15">
        <v>38.701799999999999</v>
      </c>
      <c r="R312" s="15">
        <v>43.115299999999998</v>
      </c>
      <c r="S312" s="15">
        <v>0.215836</v>
      </c>
      <c r="T312" s="15">
        <v>0.28040500000000002</v>
      </c>
      <c r="U312" s="15">
        <v>0.27096199999999998</v>
      </c>
      <c r="V312" s="15">
        <v>5.1533000000000002E-2</v>
      </c>
      <c r="W312" s="15">
        <v>3.1954000000000003E-2</v>
      </c>
      <c r="X312" s="15">
        <v>99.265299999999996</v>
      </c>
    </row>
    <row r="313" spans="1:24" x14ac:dyDescent="0.2">
      <c r="B313" s="22" t="s">
        <v>56</v>
      </c>
      <c r="C313" s="23">
        <v>14.5762</v>
      </c>
      <c r="D313" s="23">
        <v>44.686999999999998</v>
      </c>
      <c r="E313" s="23">
        <v>39.516100000000002</v>
      </c>
      <c r="F313" s="23">
        <v>0.17307600000000001</v>
      </c>
      <c r="G313" s="23">
        <v>0.35702800000000001</v>
      </c>
      <c r="I313" s="23">
        <v>5.8494999999999998E-2</v>
      </c>
      <c r="J313" s="23">
        <v>3.5920000000000001E-2</v>
      </c>
      <c r="K313" s="24">
        <v>99.403800000000004</v>
      </c>
      <c r="M313" s="24"/>
      <c r="N313" s="9" t="s">
        <v>18</v>
      </c>
      <c r="O313" s="8" t="s">
        <v>55</v>
      </c>
      <c r="P313" s="15">
        <v>16.589200000000002</v>
      </c>
      <c r="Q313" s="15">
        <v>39.491799999999998</v>
      </c>
      <c r="R313" s="15">
        <v>43.324100000000001</v>
      </c>
      <c r="S313" s="15">
        <v>0.23300999999999999</v>
      </c>
      <c r="T313" s="15">
        <v>0.28614699999999998</v>
      </c>
      <c r="U313" s="15">
        <v>0.27023200000000003</v>
      </c>
      <c r="V313" s="15">
        <v>4.1707000000000001E-2</v>
      </c>
      <c r="W313" s="15">
        <v>9.9179999999999997E-3</v>
      </c>
      <c r="X313" s="15">
        <v>100.242</v>
      </c>
    </row>
    <row r="314" spans="1:24" x14ac:dyDescent="0.2">
      <c r="B314" s="22" t="s">
        <v>56</v>
      </c>
      <c r="C314" s="23">
        <v>13.340999999999999</v>
      </c>
      <c r="D314" s="23">
        <v>45.673200000000001</v>
      </c>
      <c r="E314" s="23">
        <v>39.5092</v>
      </c>
      <c r="F314" s="23">
        <v>0.16045200000000001</v>
      </c>
      <c r="G314" s="23">
        <v>0.38356299999999999</v>
      </c>
      <c r="I314" s="23">
        <v>8.0553E-2</v>
      </c>
      <c r="J314" s="23">
        <v>1.5934E-2</v>
      </c>
      <c r="K314" s="24">
        <v>99.163899999999998</v>
      </c>
      <c r="M314" s="24"/>
      <c r="N314" s="9" t="s">
        <v>15</v>
      </c>
      <c r="O314" s="8" t="s">
        <v>57</v>
      </c>
      <c r="P314" s="15">
        <v>23.1568</v>
      </c>
      <c r="Q314" s="15">
        <v>38.189500000000002</v>
      </c>
      <c r="R314" s="15">
        <v>37.889600000000002</v>
      </c>
      <c r="S314" s="15">
        <v>0.28145100000000001</v>
      </c>
      <c r="T314" s="15">
        <v>0.26954899999999998</v>
      </c>
      <c r="U314" s="15">
        <v>0.41067399999999998</v>
      </c>
      <c r="V314" s="15">
        <v>1.038E-2</v>
      </c>
      <c r="W314" s="15">
        <v>6.6008999999999998E-2</v>
      </c>
      <c r="X314" s="15">
        <v>100.285</v>
      </c>
    </row>
    <row r="315" spans="1:24" x14ac:dyDescent="0.2">
      <c r="B315" s="22" t="s">
        <v>56</v>
      </c>
      <c r="C315" s="23">
        <v>12.711</v>
      </c>
      <c r="D315" s="23">
        <v>46.088200000000001</v>
      </c>
      <c r="E315" s="23">
        <v>39.500799999999998</v>
      </c>
      <c r="F315" s="23">
        <v>0.15726799999999999</v>
      </c>
      <c r="G315" s="23">
        <v>0.41361599999999998</v>
      </c>
      <c r="I315" s="23">
        <v>7.2581000000000007E-2</v>
      </c>
      <c r="J315" s="23">
        <v>2.7925999999999999E-2</v>
      </c>
      <c r="K315" s="24">
        <v>98.971299999999999</v>
      </c>
      <c r="M315" s="24"/>
      <c r="O315" s="8" t="s">
        <v>57</v>
      </c>
      <c r="P315" s="15">
        <v>22.021999999999998</v>
      </c>
      <c r="Q315" s="15">
        <v>38.075899999999997</v>
      </c>
      <c r="R315" s="15">
        <v>38.762500000000003</v>
      </c>
      <c r="S315" s="15">
        <v>0.25597799999999998</v>
      </c>
      <c r="T315" s="15">
        <v>0.28458299999999997</v>
      </c>
      <c r="U315" s="15">
        <v>0.30903799999999998</v>
      </c>
      <c r="V315" s="15">
        <v>1.4623000000000001E-2</v>
      </c>
      <c r="W315" s="15">
        <v>2.042E-3</v>
      </c>
      <c r="X315" s="15">
        <v>99.726100000000002</v>
      </c>
    </row>
    <row r="316" spans="1:24" x14ac:dyDescent="0.2">
      <c r="B316" s="22" t="s">
        <v>56</v>
      </c>
      <c r="C316" s="23">
        <v>12.1541</v>
      </c>
      <c r="D316" s="23">
        <v>46.622199999999999</v>
      </c>
      <c r="E316" s="23">
        <v>40.083199999999998</v>
      </c>
      <c r="F316" s="23">
        <v>0.14979000000000001</v>
      </c>
      <c r="G316" s="23">
        <v>0.43509500000000001</v>
      </c>
      <c r="I316" s="23">
        <v>8.2697999999999994E-2</v>
      </c>
      <c r="J316" s="23">
        <v>3.2514000000000001E-2</v>
      </c>
      <c r="K316" s="24">
        <v>99.559600000000003</v>
      </c>
      <c r="M316" s="24"/>
      <c r="O316" s="8" t="s">
        <v>57</v>
      </c>
      <c r="P316" s="15">
        <v>19.7409</v>
      </c>
      <c r="Q316" s="15">
        <v>38.533700000000003</v>
      </c>
      <c r="R316" s="15">
        <v>40.654499999999999</v>
      </c>
      <c r="S316" s="15">
        <v>0.23147000000000001</v>
      </c>
      <c r="T316" s="15">
        <v>0.28910599999999997</v>
      </c>
      <c r="U316" s="15">
        <v>0.29527999999999999</v>
      </c>
      <c r="V316" s="15">
        <v>3.0251E-2</v>
      </c>
      <c r="W316" s="15">
        <v>1.8671E-2</v>
      </c>
      <c r="X316" s="15">
        <v>99.792699999999996</v>
      </c>
    </row>
    <row r="317" spans="1:24" x14ac:dyDescent="0.2">
      <c r="B317" s="22" t="s">
        <v>56</v>
      </c>
      <c r="C317" s="23">
        <v>11.612299999999999</v>
      </c>
      <c r="D317" s="23">
        <v>47.100499999999997</v>
      </c>
      <c r="E317" s="23">
        <v>39.774099999999997</v>
      </c>
      <c r="F317" s="23">
        <v>0.153919</v>
      </c>
      <c r="G317" s="23">
        <v>0.44514799999999999</v>
      </c>
      <c r="I317" s="23">
        <v>8.0352999999999994E-2</v>
      </c>
      <c r="J317" s="23">
        <v>2.1693E-2</v>
      </c>
      <c r="K317" s="24">
        <v>99.188000000000002</v>
      </c>
      <c r="M317" s="24"/>
      <c r="O317" s="8" t="s">
        <v>57</v>
      </c>
      <c r="P317" s="15">
        <v>18.126300000000001</v>
      </c>
      <c r="Q317" s="15">
        <v>38.864899999999999</v>
      </c>
      <c r="R317" s="15">
        <v>42.212400000000002</v>
      </c>
      <c r="S317" s="15">
        <v>0.22959199999999999</v>
      </c>
      <c r="T317" s="15">
        <v>0.27680399999999999</v>
      </c>
      <c r="U317" s="15">
        <v>0.299066</v>
      </c>
      <c r="V317" s="15">
        <v>4.6774999999999997E-2</v>
      </c>
      <c r="W317" s="15">
        <v>1.9744000000000001E-2</v>
      </c>
      <c r="X317" s="15">
        <v>100.06399999999999</v>
      </c>
    </row>
    <row r="318" spans="1:24" x14ac:dyDescent="0.2">
      <c r="B318" s="22" t="s">
        <v>56</v>
      </c>
      <c r="C318" s="23">
        <v>11.229699999999999</v>
      </c>
      <c r="D318" s="23">
        <v>47.309899999999999</v>
      </c>
      <c r="E318" s="23">
        <v>39.755600000000001</v>
      </c>
      <c r="F318" s="23">
        <v>0.14394399999999999</v>
      </c>
      <c r="G318" s="23">
        <v>0.45390399999999997</v>
      </c>
      <c r="I318" s="23">
        <v>7.4498999999999996E-2</v>
      </c>
      <c r="J318" s="23">
        <v>1.8286E-2</v>
      </c>
      <c r="K318" s="24">
        <v>98.985799999999998</v>
      </c>
      <c r="M318" s="24"/>
      <c r="O318" s="8" t="s">
        <v>57</v>
      </c>
      <c r="P318" s="15">
        <v>17.206499999999998</v>
      </c>
      <c r="Q318" s="15">
        <v>39.239800000000002</v>
      </c>
      <c r="R318" s="15">
        <v>42.911999999999999</v>
      </c>
      <c r="S318" s="15">
        <v>0.21970000000000001</v>
      </c>
      <c r="T318" s="15">
        <v>0.29540300000000003</v>
      </c>
      <c r="U318" s="15">
        <v>0.28301900000000002</v>
      </c>
      <c r="V318" s="15">
        <v>4.7541E-2</v>
      </c>
      <c r="W318" s="15">
        <v>8.5159999999999993E-3</v>
      </c>
      <c r="X318" s="15">
        <v>100.206</v>
      </c>
    </row>
    <row r="319" spans="1:24" x14ac:dyDescent="0.2">
      <c r="B319" s="22" t="s">
        <v>56</v>
      </c>
      <c r="C319" s="23">
        <v>10.7278</v>
      </c>
      <c r="D319" s="23">
        <v>47.442900000000002</v>
      </c>
      <c r="E319" s="23">
        <v>39.828400000000002</v>
      </c>
      <c r="F319" s="23">
        <v>0.12751199999999999</v>
      </c>
      <c r="G319" s="23">
        <v>0.46971600000000002</v>
      </c>
      <c r="I319" s="23">
        <v>8.3703E-2</v>
      </c>
      <c r="J319" s="23">
        <v>2.1845E-2</v>
      </c>
      <c r="K319" s="24">
        <v>98.701899999999995</v>
      </c>
      <c r="M319" s="24"/>
      <c r="O319" s="8" t="s">
        <v>57</v>
      </c>
      <c r="P319" s="15">
        <v>16.930900000000001</v>
      </c>
      <c r="Q319" s="15">
        <v>39.180999999999997</v>
      </c>
      <c r="R319" s="15">
        <v>43.169199999999996</v>
      </c>
      <c r="S319" s="15">
        <v>0.21038100000000001</v>
      </c>
      <c r="T319" s="15">
        <v>0.28945599999999999</v>
      </c>
      <c r="U319" s="15">
        <v>0.27187499999999998</v>
      </c>
      <c r="V319" s="15">
        <v>5.6063000000000002E-2</v>
      </c>
      <c r="W319" s="15">
        <v>1.5169999999999999E-3</v>
      </c>
      <c r="X319" s="15">
        <v>100.10599999999999</v>
      </c>
    </row>
    <row r="320" spans="1:24" x14ac:dyDescent="0.2">
      <c r="B320" s="22" t="s">
        <v>56</v>
      </c>
      <c r="C320" s="23">
        <v>10.4923</v>
      </c>
      <c r="D320" s="23">
        <v>47.959499999999998</v>
      </c>
      <c r="E320" s="23">
        <v>39.848199999999999</v>
      </c>
      <c r="F320" s="23">
        <v>0.13106200000000001</v>
      </c>
      <c r="G320" s="23">
        <v>0.47780899999999998</v>
      </c>
      <c r="I320" s="23">
        <v>9.4228000000000006E-2</v>
      </c>
      <c r="J320" s="23">
        <v>2.5673000000000001E-2</v>
      </c>
      <c r="K320" s="24">
        <v>99.028800000000004</v>
      </c>
      <c r="M320" s="24"/>
      <c r="O320" s="8" t="s">
        <v>57</v>
      </c>
      <c r="P320" s="15">
        <v>16.611699999999999</v>
      </c>
      <c r="Q320" s="15">
        <v>39.703899999999997</v>
      </c>
      <c r="R320" s="15">
        <v>43.252899999999997</v>
      </c>
      <c r="S320" s="15">
        <v>0.21684700000000001</v>
      </c>
      <c r="T320" s="15">
        <v>0.27568900000000002</v>
      </c>
      <c r="U320" s="15">
        <v>0.27493499999999998</v>
      </c>
      <c r="V320" s="15">
        <v>6.4786999999999997E-2</v>
      </c>
      <c r="W320" s="15">
        <v>2.1430000000000001E-2</v>
      </c>
      <c r="X320" s="15">
        <v>100.419</v>
      </c>
    </row>
    <row r="321" spans="1:24" x14ac:dyDescent="0.2">
      <c r="B321" s="22" t="s">
        <v>56</v>
      </c>
      <c r="C321" s="23">
        <v>10.2363</v>
      </c>
      <c r="D321" s="23">
        <v>48.208300000000001</v>
      </c>
      <c r="E321" s="23">
        <v>40.330399999999997</v>
      </c>
      <c r="F321" s="23">
        <v>0.12665000000000001</v>
      </c>
      <c r="G321" s="23">
        <v>0.47654299999999999</v>
      </c>
      <c r="I321" s="23">
        <v>8.0452999999999997E-2</v>
      </c>
      <c r="J321" s="23">
        <v>3.5358000000000001E-2</v>
      </c>
      <c r="K321" s="24">
        <v>99.494100000000003</v>
      </c>
      <c r="M321" s="24"/>
      <c r="O321" s="8" t="s">
        <v>57</v>
      </c>
      <c r="P321" s="15">
        <v>16.525500000000001</v>
      </c>
      <c r="Q321" s="15">
        <v>38.800400000000003</v>
      </c>
      <c r="R321" s="15">
        <v>43.198999999999998</v>
      </c>
      <c r="S321" s="15">
        <v>0.20968600000000001</v>
      </c>
      <c r="T321" s="15">
        <v>0.29031299999999999</v>
      </c>
      <c r="U321" s="15">
        <v>0.28048800000000002</v>
      </c>
      <c r="V321" s="15">
        <v>4.7522000000000002E-2</v>
      </c>
      <c r="W321" s="15">
        <v>2.6546E-2</v>
      </c>
      <c r="X321" s="15">
        <v>99.385800000000003</v>
      </c>
    </row>
    <row r="322" spans="1:24" x14ac:dyDescent="0.2">
      <c r="B322" s="22" t="s">
        <v>56</v>
      </c>
      <c r="C322" s="23">
        <v>10.034000000000001</v>
      </c>
      <c r="D322" s="23">
        <v>48.398600000000002</v>
      </c>
      <c r="E322" s="23">
        <v>40.060299999999998</v>
      </c>
      <c r="F322" s="23">
        <v>0.134578</v>
      </c>
      <c r="G322" s="23">
        <v>0.48584699999999997</v>
      </c>
      <c r="I322" s="23">
        <v>8.6794999999999997E-2</v>
      </c>
      <c r="J322" s="23">
        <v>2.7047000000000002E-2</v>
      </c>
      <c r="K322" s="24">
        <v>99.227099999999993</v>
      </c>
      <c r="M322" s="24"/>
      <c r="O322" s="8" t="s">
        <v>57</v>
      </c>
      <c r="P322" s="15">
        <v>16.548100000000002</v>
      </c>
      <c r="Q322" s="15">
        <v>39.684899999999999</v>
      </c>
      <c r="R322" s="15">
        <v>43.352899999999998</v>
      </c>
      <c r="S322" s="15">
        <v>0.22678300000000001</v>
      </c>
      <c r="T322" s="15">
        <v>0.28295199999999998</v>
      </c>
      <c r="U322" s="15">
        <v>0.27648600000000001</v>
      </c>
      <c r="V322" s="15">
        <v>4.4919000000000001E-2</v>
      </c>
      <c r="W322" s="15">
        <v>1.7559999999999999E-2</v>
      </c>
      <c r="X322" s="15">
        <v>100.446</v>
      </c>
    </row>
    <row r="323" spans="1:24" x14ac:dyDescent="0.2">
      <c r="B323" s="22" t="s">
        <v>56</v>
      </c>
      <c r="C323" s="23">
        <v>9.9690499999999993</v>
      </c>
      <c r="D323" s="23">
        <v>48.558500000000002</v>
      </c>
      <c r="E323" s="23">
        <v>40.1571</v>
      </c>
      <c r="F323" s="23">
        <v>0.12515699999999999</v>
      </c>
      <c r="G323" s="23">
        <v>0.48411199999999999</v>
      </c>
      <c r="I323" s="23">
        <v>9.1291999999999998E-2</v>
      </c>
      <c r="J323" s="23">
        <v>2.7976000000000001E-2</v>
      </c>
      <c r="K323" s="24">
        <v>99.4131</v>
      </c>
      <c r="M323" s="24"/>
      <c r="O323" s="8" t="s">
        <v>57</v>
      </c>
      <c r="P323" s="15">
        <v>16.451799999999999</v>
      </c>
      <c r="Q323" s="15">
        <v>39.864800000000002</v>
      </c>
      <c r="R323" s="15">
        <v>43.319000000000003</v>
      </c>
      <c r="S323" s="15">
        <v>0.21978900000000001</v>
      </c>
      <c r="T323" s="15">
        <v>0.280501</v>
      </c>
      <c r="U323" s="15">
        <v>0.27296300000000001</v>
      </c>
      <c r="V323" s="15">
        <v>5.6349999999999997E-2</v>
      </c>
      <c r="W323" s="15">
        <v>1.7180000000000001E-2</v>
      </c>
      <c r="X323" s="15">
        <v>100.47199999999999</v>
      </c>
    </row>
    <row r="324" spans="1:24" x14ac:dyDescent="0.2">
      <c r="B324" s="22" t="s">
        <v>56</v>
      </c>
      <c r="C324" s="23">
        <v>9.8813600000000008</v>
      </c>
      <c r="D324" s="23">
        <v>48.601999999999997</v>
      </c>
      <c r="E324" s="23">
        <v>39.972999999999999</v>
      </c>
      <c r="F324" s="23">
        <v>0.13572999999999999</v>
      </c>
      <c r="G324" s="23">
        <v>0.50094399999999994</v>
      </c>
      <c r="I324" s="23">
        <v>9.2618000000000006E-2</v>
      </c>
      <c r="J324" s="23">
        <v>3.6121E-2</v>
      </c>
      <c r="K324" s="24">
        <v>99.221699999999998</v>
      </c>
      <c r="M324" s="24"/>
      <c r="O324" s="8" t="s">
        <v>57</v>
      </c>
      <c r="P324" s="15">
        <v>16.528400000000001</v>
      </c>
      <c r="Q324" s="15">
        <v>39.373399999999997</v>
      </c>
      <c r="R324" s="15">
        <v>43.134099999999997</v>
      </c>
      <c r="S324" s="15">
        <v>0.231657</v>
      </c>
      <c r="T324" s="15">
        <v>0.29108800000000001</v>
      </c>
      <c r="U324" s="15">
        <v>0.277001</v>
      </c>
      <c r="V324" s="15">
        <v>5.4630999999999999E-2</v>
      </c>
      <c r="W324" s="15">
        <v>1.8276000000000001E-2</v>
      </c>
      <c r="X324" s="15">
        <v>99.893500000000003</v>
      </c>
    </row>
    <row r="325" spans="1:24" x14ac:dyDescent="0.2">
      <c r="B325" s="22" t="s">
        <v>56</v>
      </c>
      <c r="C325" s="23">
        <v>9.7545800000000007</v>
      </c>
      <c r="D325" s="23">
        <v>48.670400000000001</v>
      </c>
      <c r="E325" s="23">
        <v>39.964799999999997</v>
      </c>
      <c r="F325" s="23">
        <v>0.18283099999999999</v>
      </c>
      <c r="G325" s="23">
        <v>0.49333399999999999</v>
      </c>
      <c r="I325" s="23">
        <v>8.4894999999999998E-2</v>
      </c>
      <c r="J325" s="23">
        <v>3.9253999999999997E-2</v>
      </c>
      <c r="K325" s="24">
        <v>99.19</v>
      </c>
      <c r="M325" s="24"/>
      <c r="O325" s="8" t="s">
        <v>57</v>
      </c>
      <c r="P325" s="15">
        <v>16.4253</v>
      </c>
      <c r="Q325" s="15">
        <v>38.975200000000001</v>
      </c>
      <c r="R325" s="15">
        <v>43.085000000000001</v>
      </c>
      <c r="S325" s="15">
        <v>0.240561</v>
      </c>
      <c r="T325" s="15">
        <v>0.28962399999999999</v>
      </c>
      <c r="U325" s="15">
        <v>0.275119</v>
      </c>
      <c r="V325" s="15">
        <v>6.3111E-2</v>
      </c>
      <c r="W325" s="15">
        <v>2.7618E-2</v>
      </c>
      <c r="X325" s="15">
        <v>99.373800000000003</v>
      </c>
    </row>
    <row r="326" spans="1:24" x14ac:dyDescent="0.2">
      <c r="B326" s="22" t="s">
        <v>56</v>
      </c>
      <c r="C326" s="23">
        <v>9.6931200000000004</v>
      </c>
      <c r="D326" s="23">
        <v>48.6023</v>
      </c>
      <c r="E326" s="23">
        <v>39.806199999999997</v>
      </c>
      <c r="F326" s="23">
        <v>0.12901000000000001</v>
      </c>
      <c r="G326" s="23">
        <v>0.49790200000000001</v>
      </c>
      <c r="I326" s="23">
        <v>7.7118999999999993E-2</v>
      </c>
      <c r="J326" s="23">
        <v>3.6913000000000001E-2</v>
      </c>
      <c r="K326" s="24">
        <v>98.842500000000001</v>
      </c>
      <c r="M326" s="24"/>
      <c r="O326" s="8" t="s">
        <v>57</v>
      </c>
      <c r="P326" s="15">
        <v>16.445799999999998</v>
      </c>
      <c r="Q326" s="15">
        <v>39.650100000000002</v>
      </c>
      <c r="R326" s="15">
        <v>43.264800000000001</v>
      </c>
      <c r="S326" s="15">
        <v>0.21543200000000001</v>
      </c>
      <c r="T326" s="15">
        <v>0.29888399999999998</v>
      </c>
      <c r="U326" s="15">
        <v>0.26689600000000002</v>
      </c>
      <c r="V326" s="15">
        <v>4.326E-2</v>
      </c>
      <c r="W326" s="15">
        <v>1.1743E-2</v>
      </c>
      <c r="X326" s="15">
        <v>100.19199999999999</v>
      </c>
    </row>
    <row r="327" spans="1:24" x14ac:dyDescent="0.2">
      <c r="B327" s="22" t="s">
        <v>56</v>
      </c>
      <c r="C327" s="23">
        <v>9.6357400000000002</v>
      </c>
      <c r="D327" s="23">
        <v>48.643099999999997</v>
      </c>
      <c r="E327" s="23">
        <v>40.041800000000002</v>
      </c>
      <c r="F327" s="23">
        <v>0.127774</v>
      </c>
      <c r="G327" s="23">
        <v>0.49147200000000002</v>
      </c>
      <c r="I327" s="23">
        <v>9.2868000000000006E-2</v>
      </c>
      <c r="J327" s="23">
        <v>3.2598000000000002E-2</v>
      </c>
      <c r="K327" s="24">
        <v>99.065399999999997</v>
      </c>
      <c r="M327" s="24"/>
      <c r="N327" s="9" t="s">
        <v>18</v>
      </c>
      <c r="O327" s="8" t="s">
        <v>57</v>
      </c>
      <c r="P327" s="15">
        <v>16.702200000000001</v>
      </c>
      <c r="Q327" s="15">
        <v>39.298000000000002</v>
      </c>
      <c r="R327" s="15">
        <v>43.0212</v>
      </c>
      <c r="S327" s="15">
        <v>0.21653600000000001</v>
      </c>
      <c r="T327" s="15">
        <v>0.29327500000000001</v>
      </c>
      <c r="U327" s="15">
        <v>0.27576800000000001</v>
      </c>
      <c r="V327" s="15">
        <v>4.861E-2</v>
      </c>
      <c r="W327" s="15">
        <v>6.3039999999999997E-3</v>
      </c>
      <c r="X327" s="15">
        <v>99.860600000000005</v>
      </c>
    </row>
    <row r="328" spans="1:24" x14ac:dyDescent="0.2">
      <c r="B328" s="22" t="s">
        <v>56</v>
      </c>
      <c r="C328" s="23">
        <v>9.6259300000000003</v>
      </c>
      <c r="D328" s="23">
        <v>48.776400000000002</v>
      </c>
      <c r="E328" s="23">
        <v>40.371899999999997</v>
      </c>
      <c r="F328" s="23">
        <v>0.12234200000000001</v>
      </c>
      <c r="G328" s="23">
        <v>0.49759300000000001</v>
      </c>
      <c r="I328" s="23">
        <v>8.7497000000000005E-2</v>
      </c>
      <c r="J328" s="23">
        <v>2.8267E-2</v>
      </c>
      <c r="K328" s="24">
        <v>99.509900000000002</v>
      </c>
      <c r="M328" s="24"/>
      <c r="O328" s="8" t="s">
        <v>35</v>
      </c>
      <c r="P328" s="15">
        <v>9.7390699999999999</v>
      </c>
      <c r="Q328" s="15">
        <v>40.426400000000001</v>
      </c>
      <c r="R328" s="15">
        <v>48.564900000000002</v>
      </c>
      <c r="S328" s="15">
        <v>0.130083</v>
      </c>
      <c r="T328" s="15">
        <v>0.36674299999999999</v>
      </c>
      <c r="U328" s="15">
        <v>9.3299999999999994E-2</v>
      </c>
      <c r="V328" s="15">
        <v>2.2974999999999999E-2</v>
      </c>
      <c r="W328" s="15">
        <v>3.1067000000000001E-2</v>
      </c>
      <c r="X328" s="15">
        <v>99.375</v>
      </c>
    </row>
    <row r="329" spans="1:24" x14ac:dyDescent="0.2">
      <c r="B329" s="22" t="s">
        <v>56</v>
      </c>
      <c r="C329" s="23">
        <v>9.6109899999999993</v>
      </c>
      <c r="D329" s="23">
        <v>48.749499999999998</v>
      </c>
      <c r="E329" s="23">
        <v>40.312899999999999</v>
      </c>
      <c r="F329" s="23">
        <v>0.128551</v>
      </c>
      <c r="G329" s="23">
        <v>0.49753000000000003</v>
      </c>
      <c r="I329" s="23">
        <v>9.0573000000000001E-2</v>
      </c>
      <c r="J329" s="23">
        <v>3.0363999999999999E-2</v>
      </c>
      <c r="K329" s="24">
        <v>99.420400000000001</v>
      </c>
      <c r="M329" s="24"/>
      <c r="O329" s="8" t="s">
        <v>35</v>
      </c>
      <c r="P329" s="15">
        <v>9.6346100000000003</v>
      </c>
      <c r="Q329" s="15">
        <v>40.412799999999997</v>
      </c>
      <c r="R329" s="15">
        <v>48.813699999999997</v>
      </c>
      <c r="S329" s="15">
        <v>0.15509000000000001</v>
      </c>
      <c r="T329" s="15">
        <v>0.370641</v>
      </c>
      <c r="U329" s="15">
        <v>9.7706000000000001E-2</v>
      </c>
      <c r="V329" s="15">
        <v>1.3074000000000001E-2</v>
      </c>
      <c r="W329" s="15">
        <v>1.5485000000000001E-2</v>
      </c>
      <c r="X329" s="15">
        <v>99.514899999999997</v>
      </c>
    </row>
    <row r="330" spans="1:24" x14ac:dyDescent="0.2">
      <c r="B330" s="22" t="s">
        <v>56</v>
      </c>
      <c r="C330" s="23">
        <v>9.5731400000000004</v>
      </c>
      <c r="D330" s="23">
        <v>48.774900000000002</v>
      </c>
      <c r="E330" s="23">
        <v>39.967300000000002</v>
      </c>
      <c r="F330" s="23">
        <v>0.12967400000000001</v>
      </c>
      <c r="G330" s="23">
        <v>0.48996200000000001</v>
      </c>
      <c r="I330" s="23">
        <v>7.3967000000000005E-2</v>
      </c>
      <c r="J330" s="23">
        <v>3.7387999999999998E-2</v>
      </c>
      <c r="K330" s="24">
        <v>99.046300000000002</v>
      </c>
      <c r="M330" s="24"/>
      <c r="O330" s="8" t="s">
        <v>35</v>
      </c>
      <c r="P330" s="15">
        <v>9.7545800000000007</v>
      </c>
      <c r="Q330" s="15">
        <v>39.572600000000001</v>
      </c>
      <c r="R330" s="15">
        <v>48.775799999999997</v>
      </c>
      <c r="S330" s="15">
        <v>0.14005799999999999</v>
      </c>
      <c r="T330" s="15">
        <v>0.378301</v>
      </c>
      <c r="U330" s="15">
        <v>0.100192</v>
      </c>
      <c r="V330" s="15">
        <v>1.8657E-2</v>
      </c>
      <c r="W330" s="15">
        <v>2.8577999999999999E-2</v>
      </c>
      <c r="X330" s="15">
        <v>98.765000000000001</v>
      </c>
    </row>
    <row r="331" spans="1:24" x14ac:dyDescent="0.2">
      <c r="B331" s="22" t="s">
        <v>56</v>
      </c>
      <c r="C331" s="23">
        <v>9.5623500000000003</v>
      </c>
      <c r="D331" s="23">
        <v>48.801400000000001</v>
      </c>
      <c r="E331" s="23">
        <v>39.843899999999998</v>
      </c>
      <c r="F331" s="23">
        <v>0.13175000000000001</v>
      </c>
      <c r="G331" s="23">
        <v>0.48662</v>
      </c>
      <c r="I331" s="23">
        <v>6.3396999999999995E-2</v>
      </c>
      <c r="J331" s="23">
        <v>1.9819E-2</v>
      </c>
      <c r="K331" s="24">
        <v>98.909199999999998</v>
      </c>
      <c r="M331" s="24"/>
      <c r="O331" s="8" t="s">
        <v>35</v>
      </c>
      <c r="P331" s="15">
        <v>9.6288400000000003</v>
      </c>
      <c r="Q331" s="15">
        <v>40.5291</v>
      </c>
      <c r="R331" s="15">
        <v>48.691600000000001</v>
      </c>
      <c r="S331" s="15">
        <v>0.140156</v>
      </c>
      <c r="T331" s="15">
        <v>0.38053199999999998</v>
      </c>
      <c r="U331" s="15">
        <v>0.100496</v>
      </c>
      <c r="V331" s="15">
        <v>9.3390000000000001E-3</v>
      </c>
      <c r="W331" s="15">
        <v>1.8912999999999999E-2</v>
      </c>
      <c r="X331" s="15">
        <v>99.481800000000007</v>
      </c>
    </row>
    <row r="332" spans="1:24" x14ac:dyDescent="0.2">
      <c r="B332" s="22" t="s">
        <v>56</v>
      </c>
      <c r="C332" s="23">
        <v>9.5231499999999993</v>
      </c>
      <c r="D332" s="23">
        <v>48.65</v>
      </c>
      <c r="E332" s="23">
        <v>39.752899999999997</v>
      </c>
      <c r="F332" s="23">
        <v>0.12076199999999999</v>
      </c>
      <c r="G332" s="23">
        <v>0.49235400000000001</v>
      </c>
      <c r="I332" s="23">
        <v>8.8464000000000001E-2</v>
      </c>
      <c r="J332" s="23">
        <v>2.9609E-2</v>
      </c>
      <c r="K332" s="24">
        <v>98.657200000000003</v>
      </c>
      <c r="M332" s="24"/>
      <c r="N332" s="9" t="s">
        <v>15</v>
      </c>
      <c r="O332" s="8" t="s">
        <v>58</v>
      </c>
      <c r="P332" s="15">
        <v>26.830300000000001</v>
      </c>
      <c r="Q332" s="15">
        <v>37.229799999999997</v>
      </c>
      <c r="R332" s="15">
        <v>34.210599999999999</v>
      </c>
      <c r="S332" s="15">
        <v>0.30901600000000001</v>
      </c>
      <c r="T332" s="15">
        <v>0.24199799999999999</v>
      </c>
      <c r="U332" s="15">
        <v>0.27706599999999998</v>
      </c>
      <c r="V332" s="15">
        <v>3.8739999999999997E-2</v>
      </c>
      <c r="W332" s="15">
        <v>2.81E-4</v>
      </c>
      <c r="X332" s="15">
        <v>99.144999999999996</v>
      </c>
    </row>
    <row r="333" spans="1:24" x14ac:dyDescent="0.2">
      <c r="B333" s="22" t="s">
        <v>56</v>
      </c>
      <c r="C333" s="23">
        <v>9.5279799999999994</v>
      </c>
      <c r="D333" s="23">
        <v>48.7363</v>
      </c>
      <c r="E333" s="23">
        <v>39.723999999999997</v>
      </c>
      <c r="F333" s="23">
        <v>0.125055</v>
      </c>
      <c r="G333" s="23">
        <v>0.49320199999999997</v>
      </c>
      <c r="I333" s="23">
        <v>8.4185999999999997E-2</v>
      </c>
      <c r="J333" s="23">
        <v>2.6009000000000001E-2</v>
      </c>
      <c r="K333" s="24">
        <v>98.716800000000006</v>
      </c>
      <c r="M333" s="24"/>
      <c r="O333" s="8" t="s">
        <v>58</v>
      </c>
      <c r="P333" s="15">
        <v>22.5062</v>
      </c>
      <c r="Q333" s="15">
        <v>38.060200000000002</v>
      </c>
      <c r="R333" s="15">
        <v>37.726500000000001</v>
      </c>
      <c r="S333" s="15">
        <v>0.27533600000000003</v>
      </c>
      <c r="T333" s="15">
        <v>0.25619999999999998</v>
      </c>
      <c r="U333" s="15">
        <v>0.27935599999999999</v>
      </c>
      <c r="V333" s="15">
        <v>3.9142000000000003E-2</v>
      </c>
      <c r="W333" s="15">
        <v>5.5099999999999995E-4</v>
      </c>
      <c r="X333" s="15">
        <v>99.142300000000006</v>
      </c>
    </row>
    <row r="334" spans="1:24" x14ac:dyDescent="0.2">
      <c r="B334" s="22" t="s">
        <v>56</v>
      </c>
      <c r="C334" s="23">
        <v>9.5154300000000003</v>
      </c>
      <c r="D334" s="23">
        <v>48.802300000000002</v>
      </c>
      <c r="E334" s="23">
        <v>40.155900000000003</v>
      </c>
      <c r="F334" s="23">
        <v>0.118968</v>
      </c>
      <c r="G334" s="23">
        <v>0.48891699999999999</v>
      </c>
      <c r="I334" s="23">
        <v>8.7150000000000005E-2</v>
      </c>
      <c r="J334" s="23">
        <v>3.4679000000000001E-2</v>
      </c>
      <c r="K334" s="24">
        <v>99.203400000000002</v>
      </c>
      <c r="M334" s="24"/>
      <c r="O334" s="8" t="s">
        <v>58</v>
      </c>
      <c r="P334" s="15">
        <v>19.634399999999999</v>
      </c>
      <c r="Q334" s="15">
        <v>38.6676</v>
      </c>
      <c r="R334" s="15">
        <v>40.438600000000001</v>
      </c>
      <c r="S334" s="15">
        <v>0.229328</v>
      </c>
      <c r="T334" s="15">
        <v>0.260631</v>
      </c>
      <c r="U334" s="15">
        <v>0.28725899999999999</v>
      </c>
      <c r="V334" s="15">
        <v>5.4900999999999998E-2</v>
      </c>
      <c r="W334" s="15">
        <v>1.9828999999999999E-2</v>
      </c>
      <c r="X334" s="15">
        <v>99.5822</v>
      </c>
    </row>
    <row r="335" spans="1:24" x14ac:dyDescent="0.2">
      <c r="B335" s="22" t="s">
        <v>56</v>
      </c>
      <c r="C335" s="23">
        <v>9.5193100000000008</v>
      </c>
      <c r="D335" s="23">
        <v>48.735900000000001</v>
      </c>
      <c r="E335" s="23">
        <v>40.212499999999999</v>
      </c>
      <c r="F335" s="23">
        <v>0.123404</v>
      </c>
      <c r="G335" s="23">
        <v>0.49281900000000001</v>
      </c>
      <c r="I335" s="23">
        <v>7.7388999999999999E-2</v>
      </c>
      <c r="J335" s="23">
        <v>3.2362000000000002E-2</v>
      </c>
      <c r="K335" s="24">
        <v>99.193700000000007</v>
      </c>
      <c r="M335" s="24"/>
      <c r="O335" s="8" t="s">
        <v>58</v>
      </c>
      <c r="P335" s="15">
        <v>17.993099999999998</v>
      </c>
      <c r="Q335" s="15">
        <v>38.818300000000001</v>
      </c>
      <c r="R335" s="15">
        <v>41.828299999999999</v>
      </c>
      <c r="S335" s="15">
        <v>0.215475</v>
      </c>
      <c r="T335" s="15">
        <v>0.28469800000000001</v>
      </c>
      <c r="U335" s="15">
        <v>0.287466</v>
      </c>
      <c r="V335" s="15">
        <v>8.1270999999999996E-2</v>
      </c>
      <c r="W335" s="15">
        <v>5.2518000000000002E-2</v>
      </c>
      <c r="X335" s="15">
        <v>99.546700000000001</v>
      </c>
    </row>
    <row r="336" spans="1:24" x14ac:dyDescent="0.2">
      <c r="A336" s="2" t="s">
        <v>18</v>
      </c>
      <c r="B336" s="22" t="s">
        <v>56</v>
      </c>
      <c r="C336" s="23">
        <v>9.5432100000000002</v>
      </c>
      <c r="D336" s="23">
        <v>48.815399999999997</v>
      </c>
      <c r="E336" s="23">
        <v>40.022399999999998</v>
      </c>
      <c r="F336" s="23">
        <v>0.12903000000000001</v>
      </c>
      <c r="G336" s="23">
        <v>0.50469600000000003</v>
      </c>
      <c r="I336" s="23">
        <v>7.6660000000000006E-2</v>
      </c>
      <c r="J336" s="23">
        <v>2.9231E-2</v>
      </c>
      <c r="K336" s="24">
        <v>99.120599999999996</v>
      </c>
      <c r="M336" s="24"/>
      <c r="O336" s="8" t="s">
        <v>58</v>
      </c>
      <c r="P336" s="15">
        <v>17.241299999999999</v>
      </c>
      <c r="Q336" s="15">
        <v>38.952599999999997</v>
      </c>
      <c r="R336" s="15">
        <v>42.427999999999997</v>
      </c>
      <c r="S336" s="15">
        <v>0.22945599999999999</v>
      </c>
      <c r="T336" s="15">
        <v>0.27803699999999998</v>
      </c>
      <c r="U336" s="15">
        <v>0.28081299999999998</v>
      </c>
      <c r="V336" s="15">
        <v>6.9513000000000005E-2</v>
      </c>
      <c r="W336" s="15">
        <v>2.1696E-2</v>
      </c>
      <c r="X336" s="15">
        <v>99.486599999999996</v>
      </c>
    </row>
    <row r="337" spans="1:24" x14ac:dyDescent="0.2">
      <c r="A337" s="2" t="s">
        <v>15</v>
      </c>
      <c r="B337" s="22" t="s">
        <v>59</v>
      </c>
      <c r="C337" s="23">
        <v>14.9664</v>
      </c>
      <c r="D337" s="23">
        <v>44.314599999999999</v>
      </c>
      <c r="E337" s="23">
        <v>38.8977</v>
      </c>
      <c r="F337" s="23">
        <v>0.186113</v>
      </c>
      <c r="G337" s="23">
        <v>0.40453899999999998</v>
      </c>
      <c r="I337" s="23">
        <v>7.4196999999999999E-2</v>
      </c>
      <c r="J337" s="23">
        <v>2.1496999999999999E-2</v>
      </c>
      <c r="K337" s="24">
        <v>98.865099999999998</v>
      </c>
      <c r="M337" s="24"/>
      <c r="N337" s="9" t="s">
        <v>18</v>
      </c>
      <c r="O337" s="8" t="s">
        <v>58</v>
      </c>
      <c r="P337" s="15">
        <v>16.869700000000002</v>
      </c>
      <c r="Q337" s="15">
        <v>39.265999999999998</v>
      </c>
      <c r="R337" s="15">
        <v>42.715400000000002</v>
      </c>
      <c r="S337" s="15">
        <v>0.21915399999999999</v>
      </c>
      <c r="T337" s="15">
        <v>0.26784000000000002</v>
      </c>
      <c r="U337" s="15">
        <v>0.28134300000000001</v>
      </c>
      <c r="V337" s="15">
        <v>6.4102999999999993E-2</v>
      </c>
      <c r="W337" s="15">
        <v>1.8190999999999999E-2</v>
      </c>
      <c r="X337" s="15">
        <v>99.693100000000001</v>
      </c>
    </row>
    <row r="338" spans="1:24" x14ac:dyDescent="0.2">
      <c r="B338" s="22" t="s">
        <v>59</v>
      </c>
      <c r="C338" s="23">
        <v>13.3058</v>
      </c>
      <c r="D338" s="23">
        <v>45.800600000000003</v>
      </c>
      <c r="E338" s="23">
        <v>39.930300000000003</v>
      </c>
      <c r="F338" s="23">
        <v>0.17639199999999999</v>
      </c>
      <c r="G338" s="23">
        <v>0.44378800000000002</v>
      </c>
      <c r="I338" s="23">
        <v>7.6565999999999995E-2</v>
      </c>
      <c r="J338" s="23">
        <v>3.2557000000000003E-2</v>
      </c>
      <c r="K338" s="24">
        <v>99.765900000000002</v>
      </c>
      <c r="M338" s="24"/>
      <c r="N338" s="9" t="s">
        <v>15</v>
      </c>
      <c r="O338" s="8" t="s">
        <v>60</v>
      </c>
      <c r="P338" s="15">
        <v>22.992999999999999</v>
      </c>
      <c r="Q338" s="15">
        <v>37.968800000000002</v>
      </c>
      <c r="R338" s="15">
        <v>37.829300000000003</v>
      </c>
      <c r="S338" s="15">
        <v>0.26858100000000001</v>
      </c>
      <c r="T338" s="15">
        <v>0.25876199999999999</v>
      </c>
      <c r="U338" s="15">
        <v>0.277449</v>
      </c>
      <c r="V338" s="15">
        <v>2.5731E-2</v>
      </c>
      <c r="W338" s="15">
        <v>1.9817000000000001E-2</v>
      </c>
      <c r="X338" s="15">
        <v>99.632099999999994</v>
      </c>
    </row>
    <row r="339" spans="1:24" x14ac:dyDescent="0.2">
      <c r="B339" s="22" t="s">
        <v>59</v>
      </c>
      <c r="C339" s="23">
        <v>12.285600000000001</v>
      </c>
      <c r="D339" s="23">
        <v>46.664400000000001</v>
      </c>
      <c r="E339" s="23">
        <v>40.221400000000003</v>
      </c>
      <c r="F339" s="23">
        <v>0.15557299999999999</v>
      </c>
      <c r="G339" s="23">
        <v>0.47420000000000001</v>
      </c>
      <c r="I339" s="23">
        <v>7.4603000000000003E-2</v>
      </c>
      <c r="J339" s="23">
        <v>3.0870000000000002E-2</v>
      </c>
      <c r="K339" s="24">
        <v>99.906599999999997</v>
      </c>
      <c r="M339" s="24"/>
      <c r="O339" s="8" t="s">
        <v>60</v>
      </c>
      <c r="P339" s="15">
        <v>19.579499999999999</v>
      </c>
      <c r="Q339" s="15">
        <v>39.242400000000004</v>
      </c>
      <c r="R339" s="15">
        <v>40.652500000000003</v>
      </c>
      <c r="S339" s="15">
        <v>0.238431</v>
      </c>
      <c r="T339" s="15">
        <v>0.30629000000000001</v>
      </c>
      <c r="U339" s="15">
        <v>0.28395599999999999</v>
      </c>
      <c r="V339" s="15">
        <v>4.1244999999999997E-2</v>
      </c>
      <c r="W339" s="15">
        <v>1.5770000000000001E-3</v>
      </c>
      <c r="X339" s="15">
        <v>100.33799999999999</v>
      </c>
    </row>
    <row r="340" spans="1:24" x14ac:dyDescent="0.2">
      <c r="B340" s="22" t="s">
        <v>59</v>
      </c>
      <c r="C340" s="23">
        <v>11.433400000000001</v>
      </c>
      <c r="D340" s="23">
        <v>47.093200000000003</v>
      </c>
      <c r="E340" s="23">
        <v>39.5139</v>
      </c>
      <c r="F340" s="23">
        <v>0.14994199999999999</v>
      </c>
      <c r="G340" s="23">
        <v>0.47464299999999998</v>
      </c>
      <c r="I340" s="23">
        <v>7.757E-2</v>
      </c>
      <c r="J340" s="23">
        <v>2.3789000000000001E-2</v>
      </c>
      <c r="K340" s="24">
        <v>98.766400000000004</v>
      </c>
      <c r="M340" s="24"/>
      <c r="O340" s="8" t="s">
        <v>60</v>
      </c>
      <c r="P340" s="15">
        <v>17.6845</v>
      </c>
      <c r="Q340" s="15">
        <v>39.561599999999999</v>
      </c>
      <c r="R340" s="15">
        <v>42.535899999999998</v>
      </c>
      <c r="S340" s="15">
        <v>0.23138600000000001</v>
      </c>
      <c r="T340" s="15">
        <v>0.283335</v>
      </c>
      <c r="U340" s="15">
        <v>0.28147</v>
      </c>
      <c r="V340" s="15">
        <v>4.2460999999999999E-2</v>
      </c>
      <c r="W340" s="15">
        <v>1.0963000000000001E-2</v>
      </c>
      <c r="X340" s="15">
        <v>100.636</v>
      </c>
    </row>
    <row r="341" spans="1:24" x14ac:dyDescent="0.2">
      <c r="B341" s="22" t="s">
        <v>59</v>
      </c>
      <c r="C341" s="23">
        <v>10.8223</v>
      </c>
      <c r="D341" s="23">
        <v>47.709299999999999</v>
      </c>
      <c r="E341" s="23">
        <v>39.594900000000003</v>
      </c>
      <c r="F341" s="23">
        <v>0.148976</v>
      </c>
      <c r="G341" s="23">
        <v>0.49035000000000001</v>
      </c>
      <c r="I341" s="23">
        <v>9.1171000000000002E-2</v>
      </c>
      <c r="J341" s="23">
        <v>3.3364999999999999E-2</v>
      </c>
      <c r="K341" s="24">
        <v>98.8904</v>
      </c>
      <c r="M341" s="24"/>
      <c r="O341" s="8" t="s">
        <v>60</v>
      </c>
      <c r="P341" s="15">
        <v>16.851800000000001</v>
      </c>
      <c r="Q341" s="15">
        <v>39.422699999999999</v>
      </c>
      <c r="R341" s="15">
        <v>42.955100000000002</v>
      </c>
      <c r="S341" s="15">
        <v>0.220668</v>
      </c>
      <c r="T341" s="15">
        <v>0.29132599999999997</v>
      </c>
      <c r="U341" s="15">
        <v>0.27722799999999997</v>
      </c>
      <c r="V341" s="15">
        <v>4.7189000000000002E-2</v>
      </c>
      <c r="W341" s="15">
        <v>2.2197000000000001E-2</v>
      </c>
      <c r="X341" s="15">
        <v>100.086</v>
      </c>
    </row>
    <row r="342" spans="1:24" x14ac:dyDescent="0.2">
      <c r="B342" s="22" t="s">
        <v>59</v>
      </c>
      <c r="C342" s="23">
        <v>10.2989</v>
      </c>
      <c r="D342" s="23">
        <v>48.293700000000001</v>
      </c>
      <c r="E342" s="23">
        <v>40.204099999999997</v>
      </c>
      <c r="F342" s="23">
        <v>0.129248</v>
      </c>
      <c r="G342" s="23">
        <v>0.49074400000000001</v>
      </c>
      <c r="I342" s="23">
        <v>8.5415000000000005E-2</v>
      </c>
      <c r="J342" s="23">
        <v>2.3786000000000002E-2</v>
      </c>
      <c r="K342" s="24">
        <v>99.525899999999993</v>
      </c>
      <c r="M342" s="24"/>
      <c r="O342" s="8" t="s">
        <v>60</v>
      </c>
      <c r="P342" s="15">
        <v>16.568200000000001</v>
      </c>
      <c r="Q342" s="15">
        <v>39.293300000000002</v>
      </c>
      <c r="R342" s="15">
        <v>43.127600000000001</v>
      </c>
      <c r="S342" s="15">
        <v>0.219995</v>
      </c>
      <c r="T342" s="15">
        <v>0.29825800000000002</v>
      </c>
      <c r="U342" s="15">
        <v>0.27923599999999998</v>
      </c>
      <c r="V342" s="15">
        <v>4.8077000000000002E-2</v>
      </c>
      <c r="W342" s="15">
        <v>1.5764E-2</v>
      </c>
      <c r="X342" s="15">
        <v>99.853200000000001</v>
      </c>
    </row>
    <row r="343" spans="1:24" x14ac:dyDescent="0.2">
      <c r="B343" s="22" t="s">
        <v>59</v>
      </c>
      <c r="C343" s="23">
        <v>10.0182</v>
      </c>
      <c r="D343" s="23">
        <v>48.443199999999997</v>
      </c>
      <c r="E343" s="23">
        <v>40.065800000000003</v>
      </c>
      <c r="F343" s="23">
        <v>0.129499</v>
      </c>
      <c r="G343" s="23">
        <v>0.48425099999999999</v>
      </c>
      <c r="I343" s="23">
        <v>8.0718999999999999E-2</v>
      </c>
      <c r="J343" s="23">
        <v>3.3072999999999998E-2</v>
      </c>
      <c r="K343" s="24">
        <v>99.2547</v>
      </c>
      <c r="M343" s="24"/>
      <c r="O343" s="8" t="s">
        <v>60</v>
      </c>
      <c r="P343" s="15">
        <v>16.6159</v>
      </c>
      <c r="Q343" s="15">
        <v>39.464100000000002</v>
      </c>
      <c r="R343" s="15">
        <v>43.255899999999997</v>
      </c>
      <c r="S343" s="15">
        <v>0.22772700000000001</v>
      </c>
      <c r="T343" s="15">
        <v>0.28927999999999998</v>
      </c>
      <c r="U343" s="15">
        <v>0.27986</v>
      </c>
      <c r="V343" s="15">
        <v>4.0576000000000001E-2</v>
      </c>
      <c r="W343" s="15">
        <v>1.2551E-2</v>
      </c>
      <c r="X343" s="15">
        <v>100.18</v>
      </c>
    </row>
    <row r="344" spans="1:24" x14ac:dyDescent="0.2">
      <c r="B344" s="22" t="s">
        <v>59</v>
      </c>
      <c r="C344" s="23">
        <v>9.7944700000000005</v>
      </c>
      <c r="D344" s="23">
        <v>48.625900000000001</v>
      </c>
      <c r="E344" s="23">
        <v>40.174999999999997</v>
      </c>
      <c r="F344" s="23">
        <v>0.12783</v>
      </c>
      <c r="G344" s="23">
        <v>0.478883</v>
      </c>
      <c r="I344" s="23">
        <v>9.6995999999999999E-2</v>
      </c>
      <c r="J344" s="23">
        <v>3.1642999999999998E-2</v>
      </c>
      <c r="K344" s="24">
        <v>99.330699999999993</v>
      </c>
      <c r="M344" s="24"/>
      <c r="O344" s="8" t="s">
        <v>60</v>
      </c>
      <c r="P344" s="15">
        <v>16.493300000000001</v>
      </c>
      <c r="Q344" s="15">
        <v>39.392800000000001</v>
      </c>
      <c r="R344" s="15">
        <v>43.196399999999997</v>
      </c>
      <c r="S344" s="15">
        <v>0.21210399999999999</v>
      </c>
      <c r="T344" s="15">
        <v>0.28461700000000001</v>
      </c>
      <c r="U344" s="15">
        <v>0.278505</v>
      </c>
      <c r="V344" s="15">
        <v>3.7255000000000003E-2</v>
      </c>
      <c r="W344" s="15">
        <v>1.8745000000000001E-2</v>
      </c>
      <c r="X344" s="15">
        <v>99.915400000000005</v>
      </c>
    </row>
    <row r="345" spans="1:24" x14ac:dyDescent="0.2">
      <c r="B345" s="22" t="s">
        <v>59</v>
      </c>
      <c r="C345" s="23">
        <v>9.7208699999999997</v>
      </c>
      <c r="D345" s="23">
        <v>48.843400000000003</v>
      </c>
      <c r="E345" s="23">
        <v>40.454999999999998</v>
      </c>
      <c r="F345" s="23">
        <v>0.13231299999999999</v>
      </c>
      <c r="G345" s="23">
        <v>0.490091</v>
      </c>
      <c r="I345" s="23">
        <v>8.3579000000000001E-2</v>
      </c>
      <c r="J345" s="23">
        <v>3.8268999999999997E-2</v>
      </c>
      <c r="K345" s="24">
        <v>99.763499999999993</v>
      </c>
      <c r="M345" s="24"/>
      <c r="O345" s="8" t="s">
        <v>60</v>
      </c>
      <c r="P345" s="15">
        <v>16.494800000000001</v>
      </c>
      <c r="Q345" s="15">
        <v>39.333199999999998</v>
      </c>
      <c r="R345" s="15">
        <v>43.215200000000003</v>
      </c>
      <c r="S345" s="15">
        <v>0.22634299999999999</v>
      </c>
      <c r="T345" s="15">
        <v>0.28465000000000001</v>
      </c>
      <c r="U345" s="15">
        <v>0.27373799999999998</v>
      </c>
      <c r="V345" s="15">
        <v>4.2672000000000002E-2</v>
      </c>
      <c r="W345" s="15">
        <v>6.1650000000000003E-3</v>
      </c>
      <c r="X345" s="15">
        <v>99.858000000000004</v>
      </c>
    </row>
    <row r="346" spans="1:24" x14ac:dyDescent="0.2">
      <c r="B346" s="22" t="s">
        <v>59</v>
      </c>
      <c r="C346" s="23">
        <v>9.6527399999999997</v>
      </c>
      <c r="D346" s="23">
        <v>48.804099999999998</v>
      </c>
      <c r="E346" s="23">
        <v>40.113399999999999</v>
      </c>
      <c r="F346" s="23">
        <v>0.126468</v>
      </c>
      <c r="G346" s="23">
        <v>0.481769</v>
      </c>
      <c r="I346" s="23">
        <v>9.6762000000000001E-2</v>
      </c>
      <c r="J346" s="23">
        <v>2.6657E-2</v>
      </c>
      <c r="K346" s="24">
        <v>99.301900000000003</v>
      </c>
      <c r="M346" s="24"/>
      <c r="O346" s="8" t="s">
        <v>60</v>
      </c>
      <c r="P346" s="15">
        <v>16.381699999999999</v>
      </c>
      <c r="Q346" s="15">
        <v>39.421799999999998</v>
      </c>
      <c r="R346" s="15">
        <v>42.988900000000001</v>
      </c>
      <c r="S346" s="15">
        <v>0.20654900000000001</v>
      </c>
      <c r="T346" s="15">
        <v>0.27927400000000002</v>
      </c>
      <c r="U346" s="15">
        <v>0.27561999999999998</v>
      </c>
      <c r="V346" s="15">
        <v>5.6874000000000001E-2</v>
      </c>
      <c r="W346" s="15">
        <v>1.7683999999999998E-2</v>
      </c>
      <c r="X346" s="15">
        <v>99.630399999999995</v>
      </c>
    </row>
    <row r="347" spans="1:24" x14ac:dyDescent="0.2">
      <c r="B347" s="22" t="s">
        <v>59</v>
      </c>
      <c r="C347" s="23">
        <v>9.6560299999999994</v>
      </c>
      <c r="D347" s="23">
        <v>48.771900000000002</v>
      </c>
      <c r="E347" s="23">
        <v>39.884300000000003</v>
      </c>
      <c r="F347" s="23">
        <v>0.13159499999999999</v>
      </c>
      <c r="G347" s="23">
        <v>0.488566</v>
      </c>
      <c r="I347" s="23">
        <v>9.6618999999999997E-2</v>
      </c>
      <c r="J347" s="23">
        <v>4.1519E-2</v>
      </c>
      <c r="K347" s="24">
        <v>99.070499999999996</v>
      </c>
      <c r="M347" s="24"/>
      <c r="O347" s="8" t="s">
        <v>60</v>
      </c>
      <c r="P347" s="15">
        <v>16.4678</v>
      </c>
      <c r="Q347" s="15">
        <v>39.1922</v>
      </c>
      <c r="R347" s="15">
        <v>42.840400000000002</v>
      </c>
      <c r="S347" s="15">
        <v>0.22616800000000001</v>
      </c>
      <c r="T347" s="15">
        <v>0.29020099999999999</v>
      </c>
      <c r="U347" s="15">
        <v>0.27916800000000003</v>
      </c>
      <c r="V347" s="15">
        <v>4.8635999999999999E-2</v>
      </c>
      <c r="W347" s="15">
        <v>2.9779E-2</v>
      </c>
      <c r="X347" s="15">
        <v>99.363100000000003</v>
      </c>
    </row>
    <row r="348" spans="1:24" x14ac:dyDescent="0.2">
      <c r="B348" s="22" t="s">
        <v>59</v>
      </c>
      <c r="C348" s="23">
        <v>9.6110100000000003</v>
      </c>
      <c r="D348" s="23">
        <v>48.790300000000002</v>
      </c>
      <c r="E348" s="23">
        <v>40.038499999999999</v>
      </c>
      <c r="F348" s="23">
        <v>0.124038</v>
      </c>
      <c r="G348" s="23">
        <v>0.47994700000000001</v>
      </c>
      <c r="I348" s="23">
        <v>9.3629000000000004E-2</v>
      </c>
      <c r="J348" s="23">
        <v>2.5024000000000001E-2</v>
      </c>
      <c r="K348" s="24">
        <v>99.162499999999994</v>
      </c>
      <c r="M348" s="24"/>
      <c r="O348" s="8" t="s">
        <v>60</v>
      </c>
      <c r="P348" s="15">
        <v>16.568200000000001</v>
      </c>
      <c r="Q348" s="15">
        <v>39.772500000000001</v>
      </c>
      <c r="R348" s="15">
        <v>42.886800000000001</v>
      </c>
      <c r="S348" s="15">
        <v>0.220939</v>
      </c>
      <c r="T348" s="15">
        <v>0.27440900000000001</v>
      </c>
      <c r="U348" s="15">
        <v>0.31129899999999999</v>
      </c>
      <c r="V348" s="15">
        <v>7.4371999999999994E-2</v>
      </c>
      <c r="W348" s="15">
        <v>0.14311299999999999</v>
      </c>
      <c r="X348" s="15">
        <v>100.248</v>
      </c>
    </row>
    <row r="349" spans="1:24" x14ac:dyDescent="0.2">
      <c r="B349" s="22" t="s">
        <v>59</v>
      </c>
      <c r="C349" s="23">
        <v>9.6473099999999992</v>
      </c>
      <c r="D349" s="23">
        <v>48.697299999999998</v>
      </c>
      <c r="E349" s="23">
        <v>39.712499999999999</v>
      </c>
      <c r="F349" s="23">
        <v>0.124571</v>
      </c>
      <c r="G349" s="23">
        <v>0.46640300000000001</v>
      </c>
      <c r="I349" s="23">
        <v>9.5737000000000003E-2</v>
      </c>
      <c r="J349" s="23">
        <v>1.9286000000000001E-2</v>
      </c>
      <c r="K349" s="24">
        <v>98.763099999999994</v>
      </c>
      <c r="M349" s="24"/>
      <c r="O349" s="8" t="s">
        <v>60</v>
      </c>
      <c r="P349" s="15">
        <v>16.565300000000001</v>
      </c>
      <c r="Q349" s="15">
        <v>39.708100000000002</v>
      </c>
      <c r="R349" s="15">
        <v>42.727600000000002</v>
      </c>
      <c r="S349" s="15">
        <v>0.22358800000000001</v>
      </c>
      <c r="T349" s="15">
        <v>0.27842899999999998</v>
      </c>
      <c r="U349" s="15">
        <v>0.31410300000000002</v>
      </c>
      <c r="V349" s="15">
        <v>8.1308000000000005E-2</v>
      </c>
      <c r="W349" s="15">
        <v>0.12078800000000001</v>
      </c>
      <c r="X349" s="15">
        <v>100.035</v>
      </c>
    </row>
    <row r="350" spans="1:24" x14ac:dyDescent="0.2">
      <c r="B350" s="22" t="s">
        <v>59</v>
      </c>
      <c r="C350" s="23">
        <v>9.6334700000000009</v>
      </c>
      <c r="D350" s="23">
        <v>48.803800000000003</v>
      </c>
      <c r="E350" s="23">
        <v>39.767000000000003</v>
      </c>
      <c r="F350" s="23">
        <v>0.127855</v>
      </c>
      <c r="G350" s="23">
        <v>0.48658499999999999</v>
      </c>
      <c r="I350" s="23">
        <v>9.8413E-2</v>
      </c>
      <c r="J350" s="23">
        <v>3.1116999999999999E-2</v>
      </c>
      <c r="K350" s="24">
        <v>98.9482</v>
      </c>
      <c r="M350" s="24"/>
      <c r="O350" s="8" t="s">
        <v>60</v>
      </c>
      <c r="P350" s="15">
        <v>16.5166</v>
      </c>
      <c r="Q350" s="15">
        <v>39.647100000000002</v>
      </c>
      <c r="R350" s="15">
        <v>43.102800000000002</v>
      </c>
      <c r="S350" s="15">
        <v>0.223804</v>
      </c>
      <c r="T350" s="15">
        <v>0.27361799999999997</v>
      </c>
      <c r="U350" s="15">
        <v>0.27723100000000001</v>
      </c>
      <c r="V350" s="15">
        <v>5.9082000000000003E-2</v>
      </c>
      <c r="W350" s="15">
        <v>4.0686E-2</v>
      </c>
      <c r="X350" s="15">
        <v>100.134</v>
      </c>
    </row>
    <row r="351" spans="1:24" x14ac:dyDescent="0.2">
      <c r="B351" s="22" t="s">
        <v>59</v>
      </c>
      <c r="C351" s="23">
        <v>9.6140699999999999</v>
      </c>
      <c r="D351" s="23">
        <v>48.807699999999997</v>
      </c>
      <c r="E351" s="23">
        <v>39.619999999999997</v>
      </c>
      <c r="F351" s="23">
        <v>0.12434099999999999</v>
      </c>
      <c r="G351" s="23">
        <v>0.47738199999999997</v>
      </c>
      <c r="I351" s="23">
        <v>0.105716</v>
      </c>
      <c r="J351" s="23">
        <v>3.0211999999999999E-2</v>
      </c>
      <c r="K351" s="24">
        <v>98.779499999999999</v>
      </c>
      <c r="M351" s="24"/>
      <c r="N351" s="9" t="s">
        <v>18</v>
      </c>
      <c r="O351" s="8" t="s">
        <v>60</v>
      </c>
      <c r="P351" s="15">
        <v>16.565999999999999</v>
      </c>
      <c r="Q351" s="15">
        <v>39.536900000000003</v>
      </c>
      <c r="R351" s="15">
        <v>43.0242</v>
      </c>
      <c r="S351" s="15">
        <v>0.22387199999999999</v>
      </c>
      <c r="T351" s="15">
        <v>0.27483099999999999</v>
      </c>
      <c r="U351" s="15">
        <v>0.27110899999999999</v>
      </c>
      <c r="V351" s="15">
        <v>5.0859000000000001E-2</v>
      </c>
      <c r="W351" s="15">
        <v>2.4055E-2</v>
      </c>
      <c r="X351" s="15">
        <v>99.962900000000005</v>
      </c>
    </row>
    <row r="352" spans="1:24" x14ac:dyDescent="0.2">
      <c r="B352" s="22" t="s">
        <v>59</v>
      </c>
      <c r="C352" s="23">
        <v>9.6381899999999998</v>
      </c>
      <c r="D352" s="23">
        <v>48.894799999999996</v>
      </c>
      <c r="E352" s="23">
        <v>40.121699999999997</v>
      </c>
      <c r="F352" s="23">
        <v>0.12595400000000001</v>
      </c>
      <c r="G352" s="23">
        <v>0.483954</v>
      </c>
      <c r="I352" s="23">
        <v>9.1217000000000006E-2</v>
      </c>
      <c r="J352" s="23">
        <v>2.3247E-2</v>
      </c>
      <c r="K352" s="24">
        <v>99.379000000000005</v>
      </c>
      <c r="M352" s="24"/>
      <c r="N352" s="9" t="s">
        <v>15</v>
      </c>
      <c r="O352" s="8" t="s">
        <v>61</v>
      </c>
      <c r="P352" s="15">
        <v>23.853100000000001</v>
      </c>
      <c r="Q352" s="15">
        <v>38.024500000000003</v>
      </c>
      <c r="R352" s="15">
        <v>36.9422</v>
      </c>
      <c r="S352" s="15">
        <v>0.28291699999999997</v>
      </c>
      <c r="T352" s="15">
        <v>0.261347</v>
      </c>
      <c r="U352" s="15">
        <v>0.268627</v>
      </c>
      <c r="V352" s="15">
        <v>3.7966E-2</v>
      </c>
      <c r="W352" s="15">
        <v>4.3006000000000003E-2</v>
      </c>
      <c r="X352" s="15">
        <v>99.705100000000002</v>
      </c>
    </row>
    <row r="353" spans="1:24" x14ac:dyDescent="0.2">
      <c r="B353" s="22" t="s">
        <v>59</v>
      </c>
      <c r="C353" s="23">
        <v>9.6688899999999993</v>
      </c>
      <c r="D353" s="23">
        <v>49.035600000000002</v>
      </c>
      <c r="E353" s="23">
        <v>40.828899999999997</v>
      </c>
      <c r="F353" s="23">
        <v>0.126138</v>
      </c>
      <c r="G353" s="23">
        <v>0.477937</v>
      </c>
      <c r="I353" s="23">
        <v>8.3346000000000003E-2</v>
      </c>
      <c r="J353" s="23">
        <v>4.6640000000000001E-2</v>
      </c>
      <c r="K353" s="24">
        <v>100.267</v>
      </c>
      <c r="M353" s="24"/>
      <c r="O353" s="8" t="s">
        <v>61</v>
      </c>
      <c r="P353" s="15">
        <v>20.914000000000001</v>
      </c>
      <c r="Q353" s="15">
        <v>38.6004</v>
      </c>
      <c r="R353" s="15">
        <v>39.412999999999997</v>
      </c>
      <c r="S353" s="15">
        <v>0.24552199999999999</v>
      </c>
      <c r="T353" s="15">
        <v>0.26193899999999998</v>
      </c>
      <c r="U353" s="15">
        <v>0.27822599999999997</v>
      </c>
      <c r="V353" s="15">
        <v>4.6532999999999998E-2</v>
      </c>
      <c r="W353" s="15">
        <v>6.8999999999999999E-3</v>
      </c>
      <c r="X353" s="15">
        <v>99.7607</v>
      </c>
    </row>
    <row r="354" spans="1:24" x14ac:dyDescent="0.2">
      <c r="B354" s="22" t="s">
        <v>59</v>
      </c>
      <c r="C354" s="23">
        <v>9.6683599999999998</v>
      </c>
      <c r="D354" s="23">
        <v>48.898099999999999</v>
      </c>
      <c r="E354" s="23">
        <v>39.838799999999999</v>
      </c>
      <c r="F354" s="23">
        <v>0.12041499999999999</v>
      </c>
      <c r="G354" s="23">
        <v>0.47620499999999999</v>
      </c>
      <c r="I354" s="23">
        <v>8.7845999999999994E-2</v>
      </c>
      <c r="J354" s="23">
        <v>3.9737000000000001E-2</v>
      </c>
      <c r="K354" s="24">
        <v>99.129499999999993</v>
      </c>
      <c r="M354" s="24"/>
      <c r="O354" s="8" t="s">
        <v>61</v>
      </c>
      <c r="P354" s="15">
        <v>18.1557</v>
      </c>
      <c r="Q354" s="15">
        <v>39.408700000000003</v>
      </c>
      <c r="R354" s="15">
        <v>41.8352</v>
      </c>
      <c r="S354" s="15">
        <v>0.23313500000000001</v>
      </c>
      <c r="T354" s="15">
        <v>0.25806800000000002</v>
      </c>
      <c r="U354" s="15">
        <v>0.28900799999999999</v>
      </c>
      <c r="V354" s="15">
        <v>3.5727000000000002E-2</v>
      </c>
      <c r="W354" s="15">
        <v>2.4859999999999999E-3</v>
      </c>
      <c r="X354" s="15">
        <v>100.205</v>
      </c>
    </row>
    <row r="355" spans="1:24" x14ac:dyDescent="0.2">
      <c r="B355" s="22" t="s">
        <v>59</v>
      </c>
      <c r="C355" s="23">
        <v>9.6676400000000005</v>
      </c>
      <c r="D355" s="23">
        <v>48.965800000000002</v>
      </c>
      <c r="E355" s="23">
        <v>40.548900000000003</v>
      </c>
      <c r="F355" s="23">
        <v>0.13758100000000001</v>
      </c>
      <c r="G355" s="23">
        <v>0.47404400000000002</v>
      </c>
      <c r="I355" s="23">
        <v>9.7311999999999996E-2</v>
      </c>
      <c r="J355" s="23">
        <v>4.0517999999999998E-2</v>
      </c>
      <c r="K355" s="24">
        <v>99.931799999999996</v>
      </c>
      <c r="M355" s="24"/>
      <c r="O355" s="8" t="s">
        <v>61</v>
      </c>
      <c r="P355" s="15">
        <v>16.968800000000002</v>
      </c>
      <c r="Q355" s="15">
        <v>39.594900000000003</v>
      </c>
      <c r="R355" s="15">
        <v>42.790700000000001</v>
      </c>
      <c r="S355" s="15">
        <v>0.22845199999999999</v>
      </c>
      <c r="T355" s="15">
        <v>0.28219300000000003</v>
      </c>
      <c r="U355" s="15">
        <v>0.28306599999999998</v>
      </c>
      <c r="V355" s="15">
        <v>5.0908000000000002E-2</v>
      </c>
      <c r="W355" s="15">
        <v>9.7730000000000004E-3</v>
      </c>
      <c r="X355" s="15">
        <v>100.205</v>
      </c>
    </row>
    <row r="356" spans="1:24" x14ac:dyDescent="0.2">
      <c r="B356" s="22" t="s">
        <v>59</v>
      </c>
      <c r="C356" s="23">
        <v>9.6250400000000003</v>
      </c>
      <c r="D356" s="23">
        <v>48.928100000000001</v>
      </c>
      <c r="E356" s="23">
        <v>40.353499999999997</v>
      </c>
      <c r="F356" s="23">
        <v>0.128751</v>
      </c>
      <c r="G356" s="23">
        <v>0.479547</v>
      </c>
      <c r="I356" s="23">
        <v>9.0705999999999995E-2</v>
      </c>
      <c r="J356" s="23">
        <v>3.5110000000000002E-2</v>
      </c>
      <c r="K356" s="24">
        <v>99.640799999999999</v>
      </c>
      <c r="M356" s="24"/>
      <c r="O356" s="8" t="s">
        <v>61</v>
      </c>
      <c r="P356" s="15">
        <v>16.530899999999999</v>
      </c>
      <c r="Q356" s="15">
        <v>39.545699999999997</v>
      </c>
      <c r="R356" s="15">
        <v>42.951799999999999</v>
      </c>
      <c r="S356" s="15">
        <v>0.21814900000000001</v>
      </c>
      <c r="T356" s="15">
        <v>0.27629399999999998</v>
      </c>
      <c r="U356" s="15">
        <v>0.274839</v>
      </c>
      <c r="V356" s="15">
        <v>5.9200999999999997E-2</v>
      </c>
      <c r="W356" s="15">
        <v>1.1952000000000001E-2</v>
      </c>
      <c r="X356" s="15">
        <v>99.875699999999995</v>
      </c>
    </row>
    <row r="357" spans="1:24" x14ac:dyDescent="0.2">
      <c r="B357" s="22" t="s">
        <v>59</v>
      </c>
      <c r="C357" s="23">
        <v>9.6808599999999991</v>
      </c>
      <c r="D357" s="23">
        <v>49.005099999999999</v>
      </c>
      <c r="E357" s="23">
        <v>40.704000000000001</v>
      </c>
      <c r="F357" s="23">
        <v>0.12927</v>
      </c>
      <c r="G357" s="23">
        <v>0.476495</v>
      </c>
      <c r="I357" s="23">
        <v>9.6773999999999999E-2</v>
      </c>
      <c r="J357" s="23">
        <v>2.7154000000000001E-2</v>
      </c>
      <c r="K357" s="24">
        <v>100.12</v>
      </c>
      <c r="M357" s="24"/>
      <c r="O357" s="8" t="s">
        <v>61</v>
      </c>
      <c r="P357" s="15">
        <v>16.3719</v>
      </c>
      <c r="Q357" s="15">
        <v>39.510800000000003</v>
      </c>
      <c r="R357" s="15">
        <v>42.8917</v>
      </c>
      <c r="S357" s="15">
        <v>0.222085</v>
      </c>
      <c r="T357" s="15">
        <v>0.28131499999999998</v>
      </c>
      <c r="U357" s="15">
        <v>0.28331800000000001</v>
      </c>
      <c r="V357" s="15">
        <v>5.8678000000000001E-2</v>
      </c>
      <c r="W357" s="15">
        <v>7.5690000000000002E-3</v>
      </c>
      <c r="X357" s="15">
        <v>99.629199999999997</v>
      </c>
    </row>
    <row r="358" spans="1:24" x14ac:dyDescent="0.2">
      <c r="B358" s="22" t="s">
        <v>59</v>
      </c>
      <c r="C358" s="23">
        <v>9.6985899999999994</v>
      </c>
      <c r="D358" s="23">
        <v>48.837499999999999</v>
      </c>
      <c r="E358" s="23">
        <v>39.985900000000001</v>
      </c>
      <c r="F358" s="23">
        <v>0.13438600000000001</v>
      </c>
      <c r="G358" s="23">
        <v>0.47947600000000001</v>
      </c>
      <c r="I358" s="23">
        <v>8.2253999999999994E-2</v>
      </c>
      <c r="J358" s="23">
        <v>2.7479E-2</v>
      </c>
      <c r="K358" s="24">
        <v>99.245500000000007</v>
      </c>
      <c r="M358" s="24"/>
      <c r="O358" s="8" t="s">
        <v>61</v>
      </c>
      <c r="P358" s="15">
        <v>16.395199999999999</v>
      </c>
      <c r="Q358" s="15">
        <v>39.5214</v>
      </c>
      <c r="R358" s="15">
        <v>42.755800000000001</v>
      </c>
      <c r="S358" s="15">
        <v>0.232374</v>
      </c>
      <c r="T358" s="15">
        <v>0.28840100000000002</v>
      </c>
      <c r="U358" s="15">
        <v>0.27854800000000002</v>
      </c>
      <c r="V358" s="15">
        <v>4.7683000000000003E-2</v>
      </c>
      <c r="W358" s="15">
        <v>1.0333999999999999E-2</v>
      </c>
      <c r="X358" s="15">
        <v>99.536100000000005</v>
      </c>
    </row>
    <row r="359" spans="1:24" x14ac:dyDescent="0.2">
      <c r="B359" s="22" t="s">
        <v>59</v>
      </c>
      <c r="C359" s="23">
        <v>9.6870100000000008</v>
      </c>
      <c r="D359" s="23">
        <v>49.043199999999999</v>
      </c>
      <c r="E359" s="23">
        <v>40.978400000000001</v>
      </c>
      <c r="F359" s="23">
        <v>0.13031699999999999</v>
      </c>
      <c r="G359" s="23">
        <v>0.47388000000000002</v>
      </c>
      <c r="I359" s="23">
        <v>8.7728E-2</v>
      </c>
      <c r="J359" s="23">
        <v>4.2937999999999997E-2</v>
      </c>
      <c r="K359" s="24">
        <v>100.444</v>
      </c>
      <c r="M359" s="24"/>
      <c r="O359" s="8" t="s">
        <v>61</v>
      </c>
      <c r="P359" s="15">
        <v>16.6389</v>
      </c>
      <c r="Q359" s="15">
        <v>39.540999999999997</v>
      </c>
      <c r="R359" s="15">
        <v>42.745399999999997</v>
      </c>
      <c r="S359" s="15">
        <v>0.21157100000000001</v>
      </c>
      <c r="T359" s="15">
        <v>0.27712500000000001</v>
      </c>
      <c r="U359" s="15">
        <v>0.28233999999999998</v>
      </c>
      <c r="V359" s="15">
        <v>5.0832000000000002E-2</v>
      </c>
      <c r="W359" s="15">
        <v>3.4949999999999998E-3</v>
      </c>
      <c r="X359" s="15">
        <v>99.751499999999993</v>
      </c>
    </row>
    <row r="360" spans="1:24" x14ac:dyDescent="0.2">
      <c r="B360" s="22" t="s">
        <v>59</v>
      </c>
      <c r="C360" s="23">
        <v>9.6700900000000001</v>
      </c>
      <c r="D360" s="23">
        <v>48.8172</v>
      </c>
      <c r="E360" s="23">
        <v>40.092199999999998</v>
      </c>
      <c r="F360" s="23">
        <v>0.13589300000000001</v>
      </c>
      <c r="G360" s="23">
        <v>0.47514499999999998</v>
      </c>
      <c r="I360" s="23">
        <v>9.0691999999999995E-2</v>
      </c>
      <c r="J360" s="23">
        <v>3.8567999999999998E-2</v>
      </c>
      <c r="K360" s="24">
        <v>99.319800000000001</v>
      </c>
      <c r="M360" s="24"/>
      <c r="O360" s="8" t="s">
        <v>61</v>
      </c>
      <c r="P360" s="15">
        <v>16.636500000000002</v>
      </c>
      <c r="Q360" s="15">
        <v>39.222999999999999</v>
      </c>
      <c r="R360" s="15">
        <v>42.6173</v>
      </c>
      <c r="S360" s="15">
        <v>0.222855</v>
      </c>
      <c r="T360" s="15">
        <v>0.29372300000000001</v>
      </c>
      <c r="U360" s="15">
        <v>0.27020699999999997</v>
      </c>
      <c r="V360" s="15">
        <v>5.4557000000000001E-2</v>
      </c>
      <c r="W360" s="15">
        <v>3.0318000000000001E-2</v>
      </c>
      <c r="X360" s="15">
        <v>99.335999999999999</v>
      </c>
    </row>
    <row r="361" spans="1:24" x14ac:dyDescent="0.2">
      <c r="A361" s="2" t="s">
        <v>18</v>
      </c>
      <c r="B361" s="22" t="s">
        <v>59</v>
      </c>
      <c r="C361" s="23">
        <v>9.6637900000000005</v>
      </c>
      <c r="D361" s="23">
        <v>49.0441</v>
      </c>
      <c r="E361" s="23">
        <v>40.838299999999997</v>
      </c>
      <c r="F361" s="23">
        <v>0.13117100000000001</v>
      </c>
      <c r="G361" s="23">
        <v>0.47555799999999998</v>
      </c>
      <c r="I361" s="23">
        <v>0.10480100000000001</v>
      </c>
      <c r="J361" s="23">
        <v>3.6803000000000002E-2</v>
      </c>
      <c r="K361" s="24">
        <v>100.295</v>
      </c>
      <c r="M361" s="24"/>
      <c r="O361" s="8" t="s">
        <v>61</v>
      </c>
      <c r="P361" s="15">
        <v>16.731400000000001</v>
      </c>
      <c r="Q361" s="15">
        <v>39.332000000000001</v>
      </c>
      <c r="R361" s="15">
        <v>42.500300000000003</v>
      </c>
      <c r="S361" s="15">
        <v>0.22161600000000001</v>
      </c>
      <c r="T361" s="15">
        <v>0.29536000000000001</v>
      </c>
      <c r="U361" s="15">
        <v>0.267901</v>
      </c>
      <c r="V361" s="15">
        <v>6.3002000000000002E-2</v>
      </c>
      <c r="W361" s="15">
        <v>3.1074000000000001E-2</v>
      </c>
      <c r="X361" s="15">
        <v>99.446200000000005</v>
      </c>
    </row>
    <row r="362" spans="1:24" x14ac:dyDescent="0.2">
      <c r="A362" s="2" t="s">
        <v>15</v>
      </c>
      <c r="B362" s="22" t="s">
        <v>62</v>
      </c>
      <c r="C362" s="23">
        <v>23.966799999999999</v>
      </c>
      <c r="D362" s="23">
        <v>36.634300000000003</v>
      </c>
      <c r="E362" s="23">
        <v>37.206899999999997</v>
      </c>
      <c r="F362" s="23">
        <v>0.26855800000000002</v>
      </c>
      <c r="G362" s="23">
        <v>0.26121299999999997</v>
      </c>
      <c r="I362" s="23">
        <v>1.1335E-2</v>
      </c>
      <c r="J362" s="23">
        <v>4.823E-3</v>
      </c>
      <c r="K362" s="24">
        <v>98.353800000000007</v>
      </c>
      <c r="M362" s="24"/>
      <c r="O362" s="8" t="s">
        <v>61</v>
      </c>
      <c r="P362" s="15">
        <v>16.792300000000001</v>
      </c>
      <c r="Q362" s="15">
        <v>38.977600000000002</v>
      </c>
      <c r="R362" s="15">
        <v>42.302100000000003</v>
      </c>
      <c r="S362" s="15">
        <v>0.209596</v>
      </c>
      <c r="T362" s="15">
        <v>0.293707</v>
      </c>
      <c r="U362" s="15">
        <v>0.27815600000000001</v>
      </c>
      <c r="V362" s="15">
        <v>5.3249999999999999E-2</v>
      </c>
      <c r="W362" s="15">
        <v>3.5726000000000001E-2</v>
      </c>
      <c r="X362" s="15">
        <v>98.937200000000004</v>
      </c>
    </row>
    <row r="363" spans="1:24" x14ac:dyDescent="0.2">
      <c r="B363" s="22" t="s">
        <v>62</v>
      </c>
      <c r="C363" s="23">
        <v>19.4421</v>
      </c>
      <c r="D363" s="23">
        <v>40.8093</v>
      </c>
      <c r="E363" s="23">
        <v>38.524900000000002</v>
      </c>
      <c r="F363" s="23">
        <v>0.22586899999999999</v>
      </c>
      <c r="G363" s="23">
        <v>0.30097099999999999</v>
      </c>
      <c r="I363" s="23">
        <v>3.9503000000000003E-2</v>
      </c>
      <c r="J363" s="23">
        <v>2.9342E-2</v>
      </c>
      <c r="K363" s="24">
        <v>99.372</v>
      </c>
      <c r="M363" s="24"/>
      <c r="O363" s="8" t="s">
        <v>61</v>
      </c>
      <c r="P363" s="15">
        <v>16.8767</v>
      </c>
      <c r="Q363" s="15">
        <v>38.935000000000002</v>
      </c>
      <c r="R363" s="15">
        <v>42.260899999999999</v>
      </c>
      <c r="S363" s="15">
        <v>0.237012</v>
      </c>
      <c r="T363" s="15">
        <v>0.28509299999999999</v>
      </c>
      <c r="U363" s="15">
        <v>0.278609</v>
      </c>
      <c r="V363" s="15">
        <v>3.3959000000000003E-2</v>
      </c>
      <c r="W363" s="15">
        <v>1.5709999999999998E-2</v>
      </c>
      <c r="X363" s="15">
        <v>98.9191</v>
      </c>
    </row>
    <row r="364" spans="1:24" x14ac:dyDescent="0.2">
      <c r="B364" s="22" t="s">
        <v>62</v>
      </c>
      <c r="C364" s="23">
        <v>16.379799999999999</v>
      </c>
      <c r="D364" s="23">
        <v>43.085700000000003</v>
      </c>
      <c r="E364" s="23">
        <v>38.329000000000001</v>
      </c>
      <c r="F364" s="23">
        <v>0.20197200000000001</v>
      </c>
      <c r="G364" s="23">
        <v>0.32845099999999999</v>
      </c>
      <c r="I364" s="23">
        <v>4.7119000000000001E-2</v>
      </c>
      <c r="J364" s="23">
        <v>1.0744E-2</v>
      </c>
      <c r="K364" s="24">
        <v>98.382800000000003</v>
      </c>
      <c r="M364" s="24"/>
      <c r="O364" s="8" t="s">
        <v>61</v>
      </c>
      <c r="P364" s="15">
        <v>16.7439</v>
      </c>
      <c r="Q364" s="15">
        <v>39.2395</v>
      </c>
      <c r="R364" s="15">
        <v>42.67</v>
      </c>
      <c r="S364" s="15">
        <v>0.22483</v>
      </c>
      <c r="T364" s="15">
        <v>0.30151099999999997</v>
      </c>
      <c r="U364" s="15">
        <v>0.27817900000000001</v>
      </c>
      <c r="V364" s="15">
        <v>3.3579999999999999E-2</v>
      </c>
      <c r="W364" s="15">
        <v>4.2430000000000002E-3</v>
      </c>
      <c r="X364" s="15">
        <v>99.490799999999993</v>
      </c>
    </row>
    <row r="365" spans="1:24" x14ac:dyDescent="0.2">
      <c r="B365" s="22" t="s">
        <v>62</v>
      </c>
      <c r="C365" s="23">
        <v>14.5067</v>
      </c>
      <c r="D365" s="23">
        <v>44.779800000000002</v>
      </c>
      <c r="E365" s="23">
        <v>38.819099999999999</v>
      </c>
      <c r="F365" s="23">
        <v>0.18676200000000001</v>
      </c>
      <c r="G365" s="23">
        <v>0.34164699999999998</v>
      </c>
      <c r="I365" s="23">
        <v>6.6771999999999998E-2</v>
      </c>
      <c r="J365" s="23">
        <v>2.0552999999999998E-2</v>
      </c>
      <c r="K365" s="24">
        <v>98.721400000000003</v>
      </c>
      <c r="M365" s="24"/>
      <c r="N365" s="9" t="s">
        <v>18</v>
      </c>
      <c r="O365" s="8" t="s">
        <v>61</v>
      </c>
      <c r="P365" s="15">
        <v>16.762499999999999</v>
      </c>
      <c r="Q365" s="15">
        <v>39.155200000000001</v>
      </c>
      <c r="R365" s="15">
        <v>42.7654</v>
      </c>
      <c r="S365" s="15">
        <v>0.23121900000000001</v>
      </c>
      <c r="T365" s="15">
        <v>0.29383700000000001</v>
      </c>
      <c r="U365" s="15">
        <v>0.27868999999999999</v>
      </c>
      <c r="V365" s="15">
        <v>7.7842999999999996E-2</v>
      </c>
      <c r="W365" s="15">
        <v>5.4648000000000002E-2</v>
      </c>
      <c r="X365" s="15">
        <v>99.614099999999993</v>
      </c>
    </row>
    <row r="366" spans="1:24" x14ac:dyDescent="0.2">
      <c r="B366" s="22" t="s">
        <v>62</v>
      </c>
      <c r="C366" s="23">
        <v>13.468500000000001</v>
      </c>
      <c r="D366" s="23">
        <v>45.802399999999999</v>
      </c>
      <c r="E366" s="23">
        <v>39.935699999999997</v>
      </c>
      <c r="F366" s="23">
        <v>0.16830200000000001</v>
      </c>
      <c r="G366" s="23">
        <v>0.37731799999999999</v>
      </c>
      <c r="I366" s="23">
        <v>4.8916000000000001E-2</v>
      </c>
      <c r="J366" s="23">
        <v>3.1392999999999997E-2</v>
      </c>
      <c r="K366" s="24">
        <v>99.832499999999996</v>
      </c>
      <c r="M366" s="24"/>
      <c r="N366" s="9" t="s">
        <v>15</v>
      </c>
      <c r="O366" s="8" t="s">
        <v>63</v>
      </c>
      <c r="P366" s="15">
        <v>23.9038</v>
      </c>
      <c r="Q366" s="15">
        <v>38.161000000000001</v>
      </c>
      <c r="R366" s="15">
        <v>36.638500000000001</v>
      </c>
      <c r="S366" s="15">
        <v>0.28315099999999999</v>
      </c>
      <c r="T366" s="15">
        <v>0.25319199999999997</v>
      </c>
      <c r="U366" s="15">
        <v>0.28051799999999999</v>
      </c>
      <c r="V366" s="15">
        <v>2.9770000000000001E-2</v>
      </c>
      <c r="W366" s="15">
        <v>9.1109999999999993E-3</v>
      </c>
      <c r="X366" s="15">
        <v>99.562700000000007</v>
      </c>
    </row>
    <row r="367" spans="1:24" x14ac:dyDescent="0.2">
      <c r="B367" s="22" t="s">
        <v>62</v>
      </c>
      <c r="C367" s="23">
        <v>12.781000000000001</v>
      </c>
      <c r="D367" s="23">
        <v>46.287500000000001</v>
      </c>
      <c r="E367" s="23">
        <v>39.6175</v>
      </c>
      <c r="F367" s="23">
        <v>0.16348399999999999</v>
      </c>
      <c r="G367" s="23">
        <v>0.40518599999999999</v>
      </c>
      <c r="I367" s="23">
        <v>7.5994000000000006E-2</v>
      </c>
      <c r="J367" s="23">
        <v>3.2987000000000002E-2</v>
      </c>
      <c r="K367" s="24">
        <v>99.363600000000005</v>
      </c>
      <c r="M367" s="24"/>
      <c r="O367" s="8" t="s">
        <v>63</v>
      </c>
      <c r="P367" s="15">
        <v>19.773499999999999</v>
      </c>
      <c r="Q367" s="15">
        <v>38.933700000000002</v>
      </c>
      <c r="R367" s="15">
        <v>40.290599999999998</v>
      </c>
      <c r="S367" s="15">
        <v>0.233487</v>
      </c>
      <c r="T367" s="15">
        <v>0.28053800000000001</v>
      </c>
      <c r="U367" s="15">
        <v>0.28071099999999999</v>
      </c>
      <c r="V367" s="15">
        <v>2.4624E-2</v>
      </c>
      <c r="W367" s="15">
        <v>1.9779999999999999E-2</v>
      </c>
      <c r="X367" s="15">
        <v>99.826300000000003</v>
      </c>
    </row>
    <row r="368" spans="1:24" x14ac:dyDescent="0.2">
      <c r="B368" s="22" t="s">
        <v>62</v>
      </c>
      <c r="C368" s="23">
        <v>12.14</v>
      </c>
      <c r="D368" s="23">
        <v>46.805199999999999</v>
      </c>
      <c r="E368" s="23">
        <v>39.883699999999997</v>
      </c>
      <c r="F368" s="23">
        <v>0.15054600000000001</v>
      </c>
      <c r="G368" s="23">
        <v>0.42980499999999999</v>
      </c>
      <c r="I368" s="23">
        <v>7.6853000000000005E-2</v>
      </c>
      <c r="J368" s="23">
        <v>3.4498000000000001E-2</v>
      </c>
      <c r="K368" s="24">
        <v>99.520700000000005</v>
      </c>
      <c r="M368" s="24"/>
      <c r="O368" s="8" t="s">
        <v>63</v>
      </c>
      <c r="P368" s="15">
        <v>17.309699999999999</v>
      </c>
      <c r="Q368" s="15">
        <v>39.668799999999997</v>
      </c>
      <c r="R368" s="15">
        <v>42.2652</v>
      </c>
      <c r="S368" s="15">
        <v>0.21613099999999999</v>
      </c>
      <c r="T368" s="15">
        <v>0.28135700000000002</v>
      </c>
      <c r="U368" s="15">
        <v>0.286636</v>
      </c>
      <c r="V368" s="15">
        <v>3.6553000000000002E-2</v>
      </c>
      <c r="W368" s="15">
        <v>3.7950000000000002E-3</v>
      </c>
      <c r="X368" s="15">
        <v>100.065</v>
      </c>
    </row>
    <row r="369" spans="2:24" x14ac:dyDescent="0.2">
      <c r="B369" s="22" t="s">
        <v>62</v>
      </c>
      <c r="C369" s="23">
        <v>11.6434</v>
      </c>
      <c r="D369" s="23">
        <v>47.217599999999997</v>
      </c>
      <c r="E369" s="23">
        <v>40.0627</v>
      </c>
      <c r="F369" s="23">
        <v>0.145456</v>
      </c>
      <c r="G369" s="23">
        <v>0.446662</v>
      </c>
      <c r="I369" s="23">
        <v>8.2867999999999997E-2</v>
      </c>
      <c r="J369" s="23">
        <v>3.1350000000000003E-2</v>
      </c>
      <c r="K369" s="24">
        <v>99.629900000000006</v>
      </c>
      <c r="M369" s="24"/>
      <c r="O369" s="8" t="s">
        <v>63</v>
      </c>
      <c r="P369" s="15">
        <v>16.644600000000001</v>
      </c>
      <c r="Q369" s="15">
        <v>39.877600000000001</v>
      </c>
      <c r="R369" s="15">
        <v>42.757800000000003</v>
      </c>
      <c r="S369" s="15">
        <v>0.224608</v>
      </c>
      <c r="T369" s="15">
        <v>0.308923</v>
      </c>
      <c r="U369" s="15">
        <v>0.27826600000000001</v>
      </c>
      <c r="V369" s="15">
        <v>5.0977000000000001E-2</v>
      </c>
      <c r="W369" s="15">
        <v>1.234E-2</v>
      </c>
      <c r="X369" s="15">
        <v>100.142</v>
      </c>
    </row>
    <row r="370" spans="2:24" x14ac:dyDescent="0.2">
      <c r="B370" s="22" t="s">
        <v>62</v>
      </c>
      <c r="C370" s="23">
        <v>11.246700000000001</v>
      </c>
      <c r="D370" s="23">
        <v>47.496899999999997</v>
      </c>
      <c r="E370" s="23">
        <v>39.622599999999998</v>
      </c>
      <c r="F370" s="23">
        <v>0.13821900000000001</v>
      </c>
      <c r="G370" s="23">
        <v>0.462233</v>
      </c>
      <c r="I370" s="23">
        <v>9.0038999999999994E-2</v>
      </c>
      <c r="J370" s="23">
        <v>3.4383999999999998E-2</v>
      </c>
      <c r="K370" s="24">
        <v>99.091099999999997</v>
      </c>
      <c r="M370" s="24"/>
      <c r="O370" s="8" t="s">
        <v>63</v>
      </c>
      <c r="P370" s="15">
        <v>16.481100000000001</v>
      </c>
      <c r="Q370" s="15">
        <v>39.855600000000003</v>
      </c>
      <c r="R370" s="15">
        <v>43.018900000000002</v>
      </c>
      <c r="S370" s="15">
        <v>0.221329</v>
      </c>
      <c r="T370" s="15">
        <v>0.28650300000000001</v>
      </c>
      <c r="U370" s="15">
        <v>0.28172199999999997</v>
      </c>
      <c r="V370" s="15">
        <v>4.2125000000000003E-2</v>
      </c>
      <c r="W370" s="15">
        <v>1.6263E-2</v>
      </c>
      <c r="X370" s="15">
        <v>100.206</v>
      </c>
    </row>
    <row r="371" spans="2:24" x14ac:dyDescent="0.2">
      <c r="B371" s="22" t="s">
        <v>62</v>
      </c>
      <c r="C371" s="23">
        <v>10.882899999999999</v>
      </c>
      <c r="D371" s="23">
        <v>47.788600000000002</v>
      </c>
      <c r="E371" s="23">
        <v>40.0124</v>
      </c>
      <c r="F371" s="23">
        <v>0.13386300000000001</v>
      </c>
      <c r="G371" s="23">
        <v>0.466808</v>
      </c>
      <c r="I371" s="23">
        <v>7.9973000000000002E-2</v>
      </c>
      <c r="J371" s="23">
        <v>3.6674999999999999E-2</v>
      </c>
      <c r="K371" s="24">
        <v>99.401200000000003</v>
      </c>
      <c r="M371" s="24"/>
      <c r="O371" s="8" t="s">
        <v>63</v>
      </c>
      <c r="P371" s="15">
        <v>16.487400000000001</v>
      </c>
      <c r="Q371" s="15">
        <v>39.792700000000004</v>
      </c>
      <c r="R371" s="15">
        <v>42.976199999999999</v>
      </c>
      <c r="S371" s="15">
        <v>0.21299100000000001</v>
      </c>
      <c r="T371" s="15">
        <v>0.28816000000000003</v>
      </c>
      <c r="U371" s="15">
        <v>0.27868900000000002</v>
      </c>
      <c r="V371" s="15">
        <v>5.3240000000000003E-2</v>
      </c>
      <c r="W371" s="15">
        <v>1.6642000000000001E-2</v>
      </c>
      <c r="X371" s="15">
        <v>100.098</v>
      </c>
    </row>
    <row r="372" spans="2:24" x14ac:dyDescent="0.2">
      <c r="B372" s="22" t="s">
        <v>62</v>
      </c>
      <c r="C372" s="23">
        <v>10.6198</v>
      </c>
      <c r="D372" s="23">
        <v>48.014800000000001</v>
      </c>
      <c r="E372" s="23">
        <v>39.990499999999997</v>
      </c>
      <c r="F372" s="23">
        <v>0.131019</v>
      </c>
      <c r="G372" s="23">
        <v>0.46539900000000001</v>
      </c>
      <c r="I372" s="23">
        <v>9.2731999999999995E-2</v>
      </c>
      <c r="J372" s="23">
        <v>3.0773999999999999E-2</v>
      </c>
      <c r="K372" s="24">
        <v>99.344999999999999</v>
      </c>
      <c r="M372" s="24"/>
      <c r="O372" s="8" t="s">
        <v>63</v>
      </c>
      <c r="P372" s="15">
        <v>16.477599999999999</v>
      </c>
      <c r="Q372" s="15">
        <v>39.586799999999997</v>
      </c>
      <c r="R372" s="15">
        <v>42.783900000000003</v>
      </c>
      <c r="S372" s="15">
        <v>0.231545</v>
      </c>
      <c r="T372" s="15">
        <v>0.29011700000000001</v>
      </c>
      <c r="U372" s="15">
        <v>0.27928500000000001</v>
      </c>
      <c r="V372" s="15">
        <v>4.6829999999999997E-2</v>
      </c>
      <c r="W372" s="15">
        <v>1.4035000000000001E-2</v>
      </c>
      <c r="X372" s="15">
        <v>99.697699999999998</v>
      </c>
    </row>
    <row r="373" spans="2:24" x14ac:dyDescent="0.2">
      <c r="B373" s="22" t="s">
        <v>62</v>
      </c>
      <c r="C373" s="23">
        <v>10.4208</v>
      </c>
      <c r="D373" s="23">
        <v>48.177799999999998</v>
      </c>
      <c r="E373" s="23">
        <v>39.7819</v>
      </c>
      <c r="F373" s="23">
        <v>0.13775599999999999</v>
      </c>
      <c r="G373" s="23">
        <v>0.48667199999999999</v>
      </c>
      <c r="I373" s="23">
        <v>8.7291999999999995E-2</v>
      </c>
      <c r="J373" s="23">
        <v>3.4752999999999999E-2</v>
      </c>
      <c r="K373" s="24">
        <v>99.126999999999995</v>
      </c>
      <c r="M373" s="24"/>
      <c r="O373" s="8" t="s">
        <v>63</v>
      </c>
      <c r="P373" s="15">
        <v>16.3703</v>
      </c>
      <c r="Q373" s="15">
        <v>39.3369</v>
      </c>
      <c r="R373" s="15">
        <v>42.6584</v>
      </c>
      <c r="S373" s="15">
        <v>0.22348599999999999</v>
      </c>
      <c r="T373" s="15">
        <v>0.28728999999999999</v>
      </c>
      <c r="U373" s="15">
        <v>0.27360699999999999</v>
      </c>
      <c r="V373" s="15">
        <v>3.7104999999999999E-2</v>
      </c>
      <c r="W373" s="15">
        <v>2.5720000000000001E-3</v>
      </c>
      <c r="X373" s="15">
        <v>99.183099999999996</v>
      </c>
    </row>
    <row r="374" spans="2:24" x14ac:dyDescent="0.2">
      <c r="B374" s="22" t="s">
        <v>62</v>
      </c>
      <c r="C374" s="23">
        <v>10.226100000000001</v>
      </c>
      <c r="D374" s="23">
        <v>48.470999999999997</v>
      </c>
      <c r="E374" s="23">
        <v>40.369999999999997</v>
      </c>
      <c r="F374" s="23">
        <v>0.12325899999999999</v>
      </c>
      <c r="G374" s="23">
        <v>0.47532200000000002</v>
      </c>
      <c r="I374" s="23">
        <v>9.4640000000000002E-2</v>
      </c>
      <c r="J374" s="23">
        <v>3.9501000000000001E-2</v>
      </c>
      <c r="K374" s="24">
        <v>99.799800000000005</v>
      </c>
      <c r="M374" s="24"/>
      <c r="O374" s="8" t="s">
        <v>63</v>
      </c>
      <c r="P374" s="15">
        <v>16.352900000000002</v>
      </c>
      <c r="Q374" s="15">
        <v>39.353200000000001</v>
      </c>
      <c r="R374" s="15">
        <v>42.561500000000002</v>
      </c>
      <c r="S374" s="15">
        <v>0.220719</v>
      </c>
      <c r="T374" s="15">
        <v>0.28432299999999999</v>
      </c>
      <c r="U374" s="15">
        <v>0.273812</v>
      </c>
      <c r="V374" s="15">
        <v>4.6001E-2</v>
      </c>
      <c r="W374" s="15">
        <v>1.3299999999999999E-2</v>
      </c>
      <c r="X374" s="15">
        <v>99.092500000000001</v>
      </c>
    </row>
    <row r="375" spans="2:24" x14ac:dyDescent="0.2">
      <c r="B375" s="22" t="s">
        <v>62</v>
      </c>
      <c r="C375" s="23">
        <v>10.087999999999999</v>
      </c>
      <c r="D375" s="23">
        <v>48.468899999999998</v>
      </c>
      <c r="E375" s="23">
        <v>39.975499999999997</v>
      </c>
      <c r="F375" s="23">
        <v>0.12814900000000001</v>
      </c>
      <c r="G375" s="23">
        <v>0.47299999999999998</v>
      </c>
      <c r="I375" s="23">
        <v>0.10137500000000001</v>
      </c>
      <c r="J375" s="23">
        <v>1.8995000000000001E-2</v>
      </c>
      <c r="K375" s="24">
        <v>99.253900000000002</v>
      </c>
      <c r="M375" s="24"/>
      <c r="O375" s="8" t="s">
        <v>63</v>
      </c>
      <c r="P375" s="15">
        <v>16.275200000000002</v>
      </c>
      <c r="Q375" s="15">
        <v>39.4741</v>
      </c>
      <c r="R375" s="15">
        <v>42.7727</v>
      </c>
      <c r="S375" s="15">
        <v>0.23608899999999999</v>
      </c>
      <c r="T375" s="15">
        <v>0.30302800000000002</v>
      </c>
      <c r="U375" s="15">
        <v>0.26425199999999999</v>
      </c>
      <c r="V375" s="15">
        <v>4.7135999999999997E-2</v>
      </c>
      <c r="W375" s="15">
        <v>1.5653E-2</v>
      </c>
      <c r="X375" s="15">
        <v>99.388999999999996</v>
      </c>
    </row>
    <row r="376" spans="2:24" x14ac:dyDescent="0.2">
      <c r="B376" s="22" t="s">
        <v>62</v>
      </c>
      <c r="C376" s="23">
        <v>9.9695</v>
      </c>
      <c r="D376" s="23">
        <v>48.827800000000003</v>
      </c>
      <c r="E376" s="23">
        <v>40.773600000000002</v>
      </c>
      <c r="F376" s="23">
        <v>0.12225800000000001</v>
      </c>
      <c r="G376" s="23">
        <v>0.47739199999999998</v>
      </c>
      <c r="I376" s="23">
        <v>7.6742000000000005E-2</v>
      </c>
      <c r="J376" s="23">
        <v>3.7895999999999999E-2</v>
      </c>
      <c r="K376" s="24">
        <v>100.285</v>
      </c>
      <c r="M376" s="24"/>
      <c r="O376" s="8" t="s">
        <v>63</v>
      </c>
      <c r="P376" s="15">
        <v>16.448799999999999</v>
      </c>
      <c r="Q376" s="15">
        <v>39.7333</v>
      </c>
      <c r="R376" s="15">
        <v>42.570399999999999</v>
      </c>
      <c r="S376" s="15">
        <v>0.210093</v>
      </c>
      <c r="T376" s="15">
        <v>0.277196</v>
      </c>
      <c r="U376" s="15">
        <v>0.27357799999999999</v>
      </c>
      <c r="V376" s="15">
        <v>4.5303999999999997E-2</v>
      </c>
      <c r="W376" s="15">
        <v>1.2337000000000001E-2</v>
      </c>
      <c r="X376" s="15">
        <v>99.555000000000007</v>
      </c>
    </row>
    <row r="377" spans="2:24" x14ac:dyDescent="0.2">
      <c r="B377" s="22" t="s">
        <v>62</v>
      </c>
      <c r="C377" s="23">
        <v>9.8670799999999996</v>
      </c>
      <c r="D377" s="23">
        <v>48.790500000000002</v>
      </c>
      <c r="E377" s="23">
        <v>40.469299999999997</v>
      </c>
      <c r="F377" s="23">
        <v>0.13519200000000001</v>
      </c>
      <c r="G377" s="23">
        <v>0.47288799999999998</v>
      </c>
      <c r="I377" s="23">
        <v>8.2355999999999999E-2</v>
      </c>
      <c r="J377" s="23">
        <v>3.0306E-2</v>
      </c>
      <c r="K377" s="24">
        <v>99.8476</v>
      </c>
      <c r="M377" s="24"/>
      <c r="O377" s="8" t="s">
        <v>63</v>
      </c>
      <c r="P377" s="15">
        <v>16.335100000000001</v>
      </c>
      <c r="Q377" s="15">
        <v>39.5533</v>
      </c>
      <c r="R377" s="15">
        <v>42.503300000000003</v>
      </c>
      <c r="S377" s="15">
        <v>0.21756300000000001</v>
      </c>
      <c r="T377" s="15">
        <v>0.28508</v>
      </c>
      <c r="U377" s="15">
        <v>0.28048899999999999</v>
      </c>
      <c r="V377" s="15">
        <v>4.4065E-2</v>
      </c>
      <c r="W377" s="15">
        <v>8.2240000000000004E-3</v>
      </c>
      <c r="X377" s="15">
        <v>99.217200000000005</v>
      </c>
    </row>
    <row r="378" spans="2:24" x14ac:dyDescent="0.2">
      <c r="B378" s="22" t="s">
        <v>62</v>
      </c>
      <c r="C378" s="23">
        <v>9.8104499999999994</v>
      </c>
      <c r="D378" s="23">
        <v>48.684100000000001</v>
      </c>
      <c r="E378" s="23">
        <v>40.396000000000001</v>
      </c>
      <c r="F378" s="23">
        <v>0.120085</v>
      </c>
      <c r="G378" s="23">
        <v>0.47871200000000003</v>
      </c>
      <c r="I378" s="23">
        <v>9.2261999999999997E-2</v>
      </c>
      <c r="J378" s="23">
        <v>4.2425999999999998E-2</v>
      </c>
      <c r="K378" s="24">
        <v>99.624099999999999</v>
      </c>
      <c r="M378" s="24"/>
      <c r="O378" s="8" t="s">
        <v>63</v>
      </c>
      <c r="P378" s="15">
        <v>16.418199999999999</v>
      </c>
      <c r="Q378" s="15">
        <v>39.358600000000003</v>
      </c>
      <c r="R378" s="15">
        <v>42.6053</v>
      </c>
      <c r="S378" s="15">
        <v>0.22259699999999999</v>
      </c>
      <c r="T378" s="15">
        <v>0.28317799999999999</v>
      </c>
      <c r="U378" s="15">
        <v>0.28339999999999999</v>
      </c>
      <c r="V378" s="15">
        <v>4.6267999999999997E-2</v>
      </c>
      <c r="W378" s="15">
        <v>1.1316E-2</v>
      </c>
      <c r="X378" s="15">
        <v>99.2316</v>
      </c>
    </row>
    <row r="379" spans="2:24" x14ac:dyDescent="0.2">
      <c r="B379" s="22" t="s">
        <v>62</v>
      </c>
      <c r="C379" s="23">
        <v>9.7624300000000002</v>
      </c>
      <c r="D379" s="23">
        <v>48.7879</v>
      </c>
      <c r="E379" s="23">
        <v>40.363399999999999</v>
      </c>
      <c r="F379" s="23">
        <v>0.12739400000000001</v>
      </c>
      <c r="G379" s="23">
        <v>0.48187999999999998</v>
      </c>
      <c r="I379" s="23">
        <v>6.5123E-2</v>
      </c>
      <c r="J379" s="23">
        <v>3.3208000000000001E-2</v>
      </c>
      <c r="K379" s="24">
        <v>99.621300000000005</v>
      </c>
      <c r="M379" s="24"/>
      <c r="O379" s="8" t="s">
        <v>63</v>
      </c>
      <c r="P379" s="15">
        <v>16.485299999999999</v>
      </c>
      <c r="Q379" s="15">
        <v>39.8613</v>
      </c>
      <c r="R379" s="15">
        <v>42.961399999999998</v>
      </c>
      <c r="S379" s="15">
        <v>0.21951599999999999</v>
      </c>
      <c r="T379" s="15">
        <v>0.27714</v>
      </c>
      <c r="U379" s="15">
        <v>0.27873999999999999</v>
      </c>
      <c r="V379" s="15">
        <v>4.7954999999999998E-2</v>
      </c>
      <c r="W379" s="15">
        <v>2.3030999999999999E-2</v>
      </c>
      <c r="X379" s="15">
        <v>100.145</v>
      </c>
    </row>
    <row r="380" spans="2:24" x14ac:dyDescent="0.2">
      <c r="B380" s="22" t="s">
        <v>62</v>
      </c>
      <c r="C380" s="23">
        <v>9.7542600000000004</v>
      </c>
      <c r="D380" s="23">
        <v>48.7547</v>
      </c>
      <c r="E380" s="23">
        <v>40.163400000000003</v>
      </c>
      <c r="F380" s="23">
        <v>0.125338</v>
      </c>
      <c r="G380" s="23">
        <v>0.47187800000000002</v>
      </c>
      <c r="I380" s="23">
        <v>0.103155</v>
      </c>
      <c r="J380" s="23">
        <v>4.3693000000000003E-2</v>
      </c>
      <c r="K380" s="24">
        <v>99.416399999999996</v>
      </c>
      <c r="M380" s="24"/>
      <c r="N380" s="9" t="s">
        <v>18</v>
      </c>
      <c r="O380" s="8" t="s">
        <v>63</v>
      </c>
      <c r="P380" s="15">
        <v>16.479800000000001</v>
      </c>
      <c r="Q380" s="15">
        <v>40.101399999999998</v>
      </c>
      <c r="R380" s="15">
        <v>42.875999999999998</v>
      </c>
      <c r="S380" s="15">
        <v>0.21879699999999999</v>
      </c>
      <c r="T380" s="15">
        <v>0.30243100000000001</v>
      </c>
      <c r="U380" s="15">
        <v>0.28030300000000002</v>
      </c>
      <c r="V380" s="15">
        <v>4.6989000000000003E-2</v>
      </c>
      <c r="W380" s="15">
        <v>1.1780000000000001E-2</v>
      </c>
      <c r="X380" s="15">
        <v>100.313</v>
      </c>
    </row>
    <row r="381" spans="2:24" x14ac:dyDescent="0.2">
      <c r="B381" s="22" t="s">
        <v>62</v>
      </c>
      <c r="C381" s="23">
        <v>9.7267499999999991</v>
      </c>
      <c r="D381" s="23">
        <v>48.842500000000001</v>
      </c>
      <c r="E381" s="23">
        <v>40.426900000000003</v>
      </c>
      <c r="F381" s="23">
        <v>0.129217</v>
      </c>
      <c r="G381" s="23">
        <v>0.48353600000000002</v>
      </c>
      <c r="I381" s="23">
        <v>9.0159000000000003E-2</v>
      </c>
      <c r="J381" s="23">
        <v>2.76E-2</v>
      </c>
      <c r="K381" s="24">
        <v>99.726699999999994</v>
      </c>
      <c r="M381" s="24"/>
      <c r="N381" s="9" t="s">
        <v>15</v>
      </c>
      <c r="O381" s="8" t="s">
        <v>64</v>
      </c>
      <c r="P381" s="15">
        <v>19.823399999999999</v>
      </c>
      <c r="Q381" s="15">
        <v>38.861899999999999</v>
      </c>
      <c r="R381" s="15">
        <v>40.514600000000002</v>
      </c>
      <c r="S381" s="15">
        <v>0.24266399999999999</v>
      </c>
      <c r="T381" s="15">
        <v>0.28916599999999998</v>
      </c>
      <c r="U381" s="15">
        <v>0.28449400000000002</v>
      </c>
      <c r="V381" s="15">
        <v>6.2365999999999998E-2</v>
      </c>
      <c r="W381" s="15">
        <v>1.3539000000000001E-2</v>
      </c>
      <c r="X381" s="15">
        <v>100.084</v>
      </c>
    </row>
    <row r="382" spans="2:24" x14ac:dyDescent="0.2">
      <c r="B382" s="22" t="s">
        <v>62</v>
      </c>
      <c r="C382" s="23">
        <v>9.7062799999999996</v>
      </c>
      <c r="D382" s="23">
        <v>48.803699999999999</v>
      </c>
      <c r="E382" s="23">
        <v>40.453400000000002</v>
      </c>
      <c r="F382" s="23">
        <v>0.13116700000000001</v>
      </c>
      <c r="G382" s="23">
        <v>0.47898499999999999</v>
      </c>
      <c r="I382" s="23">
        <v>9.3648999999999996E-2</v>
      </c>
      <c r="J382" s="23">
        <v>4.0221E-2</v>
      </c>
      <c r="K382" s="24">
        <v>99.707300000000004</v>
      </c>
      <c r="M382" s="24"/>
      <c r="O382" s="8" t="s">
        <v>64</v>
      </c>
      <c r="P382" s="15">
        <v>17.0017</v>
      </c>
      <c r="Q382" s="15">
        <v>39.299799999999998</v>
      </c>
      <c r="R382" s="15">
        <v>42.485100000000003</v>
      </c>
      <c r="S382" s="15">
        <v>0.22494900000000001</v>
      </c>
      <c r="T382" s="15">
        <v>0.28339999999999999</v>
      </c>
      <c r="U382" s="15">
        <v>0.295792</v>
      </c>
      <c r="V382" s="15">
        <v>4.5733999999999997E-2</v>
      </c>
      <c r="W382" s="15">
        <v>5.7799999999999995E-4</v>
      </c>
      <c r="X382" s="15">
        <v>99.637799999999999</v>
      </c>
    </row>
    <row r="383" spans="2:24" x14ac:dyDescent="0.2">
      <c r="B383" s="22" t="s">
        <v>62</v>
      </c>
      <c r="C383" s="23">
        <v>9.7152700000000003</v>
      </c>
      <c r="D383" s="23">
        <v>48.921399999999998</v>
      </c>
      <c r="E383" s="23">
        <v>40.646700000000003</v>
      </c>
      <c r="F383" s="23">
        <v>0.126634</v>
      </c>
      <c r="G383" s="23">
        <v>0.47354299999999999</v>
      </c>
      <c r="I383" s="23">
        <v>9.0357999999999994E-2</v>
      </c>
      <c r="J383" s="23">
        <v>2.9985999999999999E-2</v>
      </c>
      <c r="K383" s="24">
        <v>100.004</v>
      </c>
      <c r="M383" s="24"/>
      <c r="O383" s="8" t="s">
        <v>64</v>
      </c>
      <c r="P383" s="15">
        <v>16.517299999999999</v>
      </c>
      <c r="Q383" s="15">
        <v>39.402500000000003</v>
      </c>
      <c r="R383" s="15">
        <v>43.146000000000001</v>
      </c>
      <c r="S383" s="15">
        <v>0.22414300000000001</v>
      </c>
      <c r="T383" s="15">
        <v>0.28304099999999999</v>
      </c>
      <c r="U383" s="15">
        <v>0.29287200000000002</v>
      </c>
      <c r="V383" s="15">
        <v>5.1686999999999997E-2</v>
      </c>
      <c r="W383" s="15">
        <v>1.5077E-2</v>
      </c>
      <c r="X383" s="15">
        <v>99.927700000000002</v>
      </c>
    </row>
    <row r="384" spans="2:24" x14ac:dyDescent="0.2">
      <c r="B384" s="22" t="s">
        <v>62</v>
      </c>
      <c r="C384" s="23">
        <v>9.7575400000000005</v>
      </c>
      <c r="D384" s="23">
        <v>48.801699999999997</v>
      </c>
      <c r="E384" s="23">
        <v>40.201700000000002</v>
      </c>
      <c r="F384" s="23">
        <v>0.13399900000000001</v>
      </c>
      <c r="G384" s="23">
        <v>0.47868699999999997</v>
      </c>
      <c r="I384" s="23">
        <v>7.9191999999999999E-2</v>
      </c>
      <c r="J384" s="23">
        <v>3.6039000000000002E-2</v>
      </c>
      <c r="K384" s="24">
        <v>99.488900000000001</v>
      </c>
      <c r="M384" s="24"/>
      <c r="O384" s="8" t="s">
        <v>64</v>
      </c>
      <c r="P384" s="15">
        <v>16.475899999999999</v>
      </c>
      <c r="Q384" s="15">
        <v>38.530299999999997</v>
      </c>
      <c r="R384" s="15">
        <v>43.206000000000003</v>
      </c>
      <c r="S384" s="15">
        <v>0.21429599999999999</v>
      </c>
      <c r="T384" s="15">
        <v>0.29592499999999999</v>
      </c>
      <c r="U384" s="15">
        <v>0.28561300000000001</v>
      </c>
      <c r="V384" s="15">
        <v>4.4988E-2</v>
      </c>
      <c r="W384" s="15">
        <v>1.7249E-2</v>
      </c>
      <c r="X384" s="15">
        <v>99.078199999999995</v>
      </c>
    </row>
    <row r="385" spans="1:24" x14ac:dyDescent="0.2">
      <c r="B385" s="22" t="s">
        <v>62</v>
      </c>
      <c r="C385" s="23">
        <v>9.69224</v>
      </c>
      <c r="D385" s="23">
        <v>48.398299999999999</v>
      </c>
      <c r="E385" s="23">
        <v>40.381500000000003</v>
      </c>
      <c r="F385" s="23">
        <v>0.132159</v>
      </c>
      <c r="G385" s="23">
        <v>0.481491</v>
      </c>
      <c r="I385" s="23">
        <v>9.8965999999999998E-2</v>
      </c>
      <c r="J385" s="23">
        <v>3.6997000000000002E-2</v>
      </c>
      <c r="K385" s="24">
        <v>99.221699999999998</v>
      </c>
      <c r="M385" s="24"/>
      <c r="O385" s="8" t="s">
        <v>64</v>
      </c>
      <c r="P385" s="15">
        <v>16.413799999999998</v>
      </c>
      <c r="Q385" s="15">
        <v>39.422899999999998</v>
      </c>
      <c r="R385" s="15">
        <v>43.264600000000002</v>
      </c>
      <c r="S385" s="15">
        <v>0.21998699999999999</v>
      </c>
      <c r="T385" s="15">
        <v>0.28439900000000001</v>
      </c>
      <c r="U385" s="15">
        <v>0.279609</v>
      </c>
      <c r="V385" s="15">
        <v>4.6705000000000003E-2</v>
      </c>
      <c r="W385" s="15">
        <v>-2.5100000000000001E-3</v>
      </c>
      <c r="X385" s="15">
        <v>99.930899999999994</v>
      </c>
    </row>
    <row r="386" spans="1:24" x14ac:dyDescent="0.2">
      <c r="A386" s="2" t="s">
        <v>18</v>
      </c>
      <c r="B386" s="22" t="s">
        <v>62</v>
      </c>
      <c r="C386" s="23">
        <v>9.7143800000000002</v>
      </c>
      <c r="D386" s="23">
        <v>48.785699999999999</v>
      </c>
      <c r="E386" s="23">
        <v>40.235500000000002</v>
      </c>
      <c r="F386" s="23">
        <v>0.12973899999999999</v>
      </c>
      <c r="G386" s="23">
        <v>0.48305199999999998</v>
      </c>
      <c r="I386" s="23">
        <v>9.7749000000000003E-2</v>
      </c>
      <c r="J386" s="23">
        <v>3.4486000000000003E-2</v>
      </c>
      <c r="K386" s="24">
        <v>99.480699999999999</v>
      </c>
      <c r="M386" s="24"/>
      <c r="O386" s="8" t="s">
        <v>64</v>
      </c>
      <c r="P386" s="15">
        <v>16.4026</v>
      </c>
      <c r="Q386" s="15">
        <v>39.566400000000002</v>
      </c>
      <c r="R386" s="15">
        <v>43.343800000000002</v>
      </c>
      <c r="S386" s="15">
        <v>0.21973200000000001</v>
      </c>
      <c r="T386" s="15">
        <v>0.27912799999999999</v>
      </c>
      <c r="U386" s="15">
        <v>0.28233999999999998</v>
      </c>
      <c r="V386" s="15">
        <v>4.8246999999999998E-2</v>
      </c>
      <c r="W386" s="15">
        <v>7.9059999999999998E-3</v>
      </c>
      <c r="X386" s="15">
        <v>100.14400000000001</v>
      </c>
    </row>
    <row r="387" spans="1:24" x14ac:dyDescent="0.2">
      <c r="A387" s="2" t="s">
        <v>15</v>
      </c>
      <c r="B387" s="22" t="s">
        <v>65</v>
      </c>
      <c r="C387" s="23">
        <v>22.339300000000001</v>
      </c>
      <c r="D387" s="23">
        <v>37.943399999999997</v>
      </c>
      <c r="E387" s="23">
        <v>38.0535</v>
      </c>
      <c r="F387" s="23">
        <v>0.254415</v>
      </c>
      <c r="G387" s="23">
        <v>0.309527</v>
      </c>
      <c r="I387" s="23">
        <v>2.6717999999999999E-2</v>
      </c>
      <c r="J387" s="23">
        <v>1.7009E-2</v>
      </c>
      <c r="K387" s="24">
        <v>98.943899999999999</v>
      </c>
      <c r="M387" s="24"/>
      <c r="O387" s="8" t="s">
        <v>64</v>
      </c>
      <c r="P387" s="15">
        <v>16.4236</v>
      </c>
      <c r="Q387" s="15">
        <v>39.444400000000002</v>
      </c>
      <c r="R387" s="15">
        <v>43.224899999999998</v>
      </c>
      <c r="S387" s="15">
        <v>0.20414399999999999</v>
      </c>
      <c r="T387" s="15">
        <v>0.27987600000000001</v>
      </c>
      <c r="U387" s="15">
        <v>0.27077099999999998</v>
      </c>
      <c r="V387" s="15">
        <v>5.8795E-2</v>
      </c>
      <c r="W387" s="15">
        <v>8.9160000000000003E-3</v>
      </c>
      <c r="X387" s="15">
        <v>99.917400000000001</v>
      </c>
    </row>
    <row r="388" spans="1:24" x14ac:dyDescent="0.2">
      <c r="B388" s="22" t="s">
        <v>65</v>
      </c>
      <c r="C388" s="23">
        <v>18.4693</v>
      </c>
      <c r="D388" s="23">
        <v>41.378999999999998</v>
      </c>
      <c r="E388" s="23">
        <v>38.830599999999997</v>
      </c>
      <c r="F388" s="23">
        <v>0.21395600000000001</v>
      </c>
      <c r="G388" s="23">
        <v>0.33374999999999999</v>
      </c>
      <c r="I388" s="23">
        <v>3.6069999999999998E-2</v>
      </c>
      <c r="J388" s="23">
        <v>9.9620000000000004E-3</v>
      </c>
      <c r="K388" s="24">
        <v>99.272599999999997</v>
      </c>
      <c r="M388" s="24"/>
      <c r="O388" s="8" t="s">
        <v>64</v>
      </c>
      <c r="P388" s="15">
        <v>16.394300000000001</v>
      </c>
      <c r="Q388" s="15">
        <v>39.876300000000001</v>
      </c>
      <c r="R388" s="15">
        <v>43.216700000000003</v>
      </c>
      <c r="S388" s="15">
        <v>0.21374699999999999</v>
      </c>
      <c r="T388" s="15">
        <v>0.286688</v>
      </c>
      <c r="U388" s="15">
        <v>0.27255699999999999</v>
      </c>
      <c r="V388" s="15">
        <v>4.4499999999999998E-2</v>
      </c>
      <c r="W388" s="15">
        <v>1.0924E-2</v>
      </c>
      <c r="X388" s="15">
        <v>100.29600000000001</v>
      </c>
    </row>
    <row r="389" spans="1:24" x14ac:dyDescent="0.2">
      <c r="B389" s="22" t="s">
        <v>65</v>
      </c>
      <c r="C389" s="23">
        <v>15.258100000000001</v>
      </c>
      <c r="D389" s="23">
        <v>43.943199999999997</v>
      </c>
      <c r="E389" s="23">
        <v>38.853200000000001</v>
      </c>
      <c r="F389" s="23">
        <v>0.18984500000000001</v>
      </c>
      <c r="G389" s="23">
        <v>0.33838800000000002</v>
      </c>
      <c r="I389" s="23">
        <v>6.583E-2</v>
      </c>
      <c r="J389" s="23">
        <v>2.1217E-2</v>
      </c>
      <c r="K389" s="24">
        <v>98.669799999999995</v>
      </c>
      <c r="M389" s="24"/>
      <c r="O389" s="8" t="s">
        <v>64</v>
      </c>
      <c r="P389" s="15">
        <v>16.412700000000001</v>
      </c>
      <c r="Q389" s="15">
        <v>39.669699999999999</v>
      </c>
      <c r="R389" s="15">
        <v>42.967799999999997</v>
      </c>
      <c r="S389" s="15">
        <v>0.22667100000000001</v>
      </c>
      <c r="T389" s="15">
        <v>0.30689899999999998</v>
      </c>
      <c r="U389" s="15">
        <v>0.27970400000000001</v>
      </c>
      <c r="V389" s="15">
        <v>4.6703000000000001E-2</v>
      </c>
      <c r="W389" s="15">
        <v>1.9300999999999999E-2</v>
      </c>
      <c r="X389" s="15">
        <v>99.935900000000004</v>
      </c>
    </row>
    <row r="390" spans="1:24" x14ac:dyDescent="0.2">
      <c r="B390" s="22" t="s">
        <v>65</v>
      </c>
      <c r="C390" s="23">
        <v>14.267099999999999</v>
      </c>
      <c r="D390" s="23">
        <v>45.035299999999999</v>
      </c>
      <c r="E390" s="23">
        <v>39.325600000000001</v>
      </c>
      <c r="F390" s="23">
        <v>0.176236</v>
      </c>
      <c r="G390" s="23">
        <v>0.371562</v>
      </c>
      <c r="I390" s="23">
        <v>6.0738E-2</v>
      </c>
      <c r="J390" s="23">
        <v>2.9744E-2</v>
      </c>
      <c r="K390" s="24">
        <v>99.266300000000001</v>
      </c>
      <c r="M390" s="24"/>
      <c r="O390" s="8" t="s">
        <v>64</v>
      </c>
      <c r="P390" s="15">
        <v>16.346699999999998</v>
      </c>
      <c r="Q390" s="15">
        <v>39.374200000000002</v>
      </c>
      <c r="R390" s="15">
        <v>43.0595</v>
      </c>
      <c r="S390" s="15">
        <v>0.21649299999999999</v>
      </c>
      <c r="T390" s="15">
        <v>0.28485300000000002</v>
      </c>
      <c r="U390" s="15">
        <v>0.28071200000000002</v>
      </c>
      <c r="V390" s="15">
        <v>5.4214999999999999E-2</v>
      </c>
      <c r="W390" s="15">
        <v>1.1854999999999999E-2</v>
      </c>
      <c r="X390" s="15">
        <v>99.634200000000007</v>
      </c>
    </row>
    <row r="391" spans="1:24" x14ac:dyDescent="0.2">
      <c r="B391" s="22" t="s">
        <v>65</v>
      </c>
      <c r="C391" s="23">
        <v>13.607100000000001</v>
      </c>
      <c r="D391" s="23">
        <v>45.632899999999999</v>
      </c>
      <c r="E391" s="23">
        <v>40.663600000000002</v>
      </c>
      <c r="F391" s="23">
        <v>0.172564</v>
      </c>
      <c r="G391" s="23">
        <v>0.37624200000000002</v>
      </c>
      <c r="I391" s="23">
        <v>7.5613E-2</v>
      </c>
      <c r="J391" s="23">
        <v>1.9328999999999999E-2</v>
      </c>
      <c r="K391" s="24">
        <v>100.547</v>
      </c>
      <c r="M391" s="24"/>
      <c r="O391" s="8" t="s">
        <v>64</v>
      </c>
      <c r="P391" s="15">
        <v>16.220199999999998</v>
      </c>
      <c r="Q391" s="15">
        <v>38.842700000000001</v>
      </c>
      <c r="R391" s="15">
        <v>43.1462</v>
      </c>
      <c r="S391" s="15">
        <v>0.22827600000000001</v>
      </c>
      <c r="T391" s="15">
        <v>0.28004600000000002</v>
      </c>
      <c r="U391" s="15">
        <v>0.26563100000000001</v>
      </c>
      <c r="V391" s="15">
        <v>5.2408000000000003E-2</v>
      </c>
      <c r="W391" s="15">
        <v>1.206E-3</v>
      </c>
      <c r="X391" s="15">
        <v>99.026499999999999</v>
      </c>
    </row>
    <row r="392" spans="1:24" x14ac:dyDescent="0.2">
      <c r="B392" s="22" t="s">
        <v>65</v>
      </c>
      <c r="C392" s="23">
        <v>13.0899</v>
      </c>
      <c r="D392" s="23">
        <v>45.711799999999997</v>
      </c>
      <c r="E392" s="23">
        <v>39.291600000000003</v>
      </c>
      <c r="F392" s="23">
        <v>0.17510899999999999</v>
      </c>
      <c r="G392" s="23">
        <v>0.39852300000000002</v>
      </c>
      <c r="I392" s="23">
        <v>5.8589000000000002E-2</v>
      </c>
      <c r="J392" s="23">
        <v>1.9633000000000001E-2</v>
      </c>
      <c r="K392" s="24">
        <v>98.745199999999997</v>
      </c>
      <c r="M392" s="24"/>
      <c r="O392" s="8" t="s">
        <v>64</v>
      </c>
      <c r="P392" s="15">
        <v>16.321400000000001</v>
      </c>
      <c r="Q392" s="15">
        <v>39.137099999999997</v>
      </c>
      <c r="R392" s="15">
        <v>42.912599999999998</v>
      </c>
      <c r="S392" s="15">
        <v>0.22476699999999999</v>
      </c>
      <c r="T392" s="15">
        <v>0.31305699999999997</v>
      </c>
      <c r="U392" s="15">
        <v>0.28076299999999998</v>
      </c>
      <c r="V392" s="15">
        <v>4.9194000000000002E-2</v>
      </c>
      <c r="W392" s="15">
        <v>2.5209999999999998E-3</v>
      </c>
      <c r="X392" s="15">
        <v>99.230999999999995</v>
      </c>
    </row>
    <row r="393" spans="1:24" x14ac:dyDescent="0.2">
      <c r="B393" s="22" t="s">
        <v>65</v>
      </c>
      <c r="C393" s="23">
        <v>12.643800000000001</v>
      </c>
      <c r="D393" s="23">
        <v>46.110999999999997</v>
      </c>
      <c r="E393" s="23">
        <v>39.407299999999999</v>
      </c>
      <c r="F393" s="23">
        <v>0.15887699999999999</v>
      </c>
      <c r="G393" s="23">
        <v>0.419097</v>
      </c>
      <c r="I393" s="23">
        <v>7.7717999999999995E-2</v>
      </c>
      <c r="J393" s="23">
        <v>2.3578999999999999E-2</v>
      </c>
      <c r="K393" s="24">
        <v>98.841300000000004</v>
      </c>
      <c r="M393" s="24"/>
      <c r="O393" s="8" t="s">
        <v>64</v>
      </c>
      <c r="P393" s="15">
        <v>16.3703</v>
      </c>
      <c r="Q393" s="15">
        <v>39.438699999999997</v>
      </c>
      <c r="R393" s="15">
        <v>43.077500000000001</v>
      </c>
      <c r="S393" s="15">
        <v>0.21357699999999999</v>
      </c>
      <c r="T393" s="15">
        <v>0.31299700000000003</v>
      </c>
      <c r="U393" s="15">
        <v>0.28120000000000001</v>
      </c>
      <c r="V393" s="15">
        <v>5.407E-2</v>
      </c>
      <c r="W393" s="15">
        <v>1.9661000000000001E-2</v>
      </c>
      <c r="X393" s="15">
        <v>99.754599999999996</v>
      </c>
    </row>
    <row r="394" spans="1:24" x14ac:dyDescent="0.2">
      <c r="B394" s="22" t="s">
        <v>65</v>
      </c>
      <c r="C394" s="23">
        <v>12.182399999999999</v>
      </c>
      <c r="D394" s="23">
        <v>46.651499999999999</v>
      </c>
      <c r="E394" s="23">
        <v>40.050699999999999</v>
      </c>
      <c r="F394" s="23">
        <v>0.1449</v>
      </c>
      <c r="G394" s="23">
        <v>0.427842</v>
      </c>
      <c r="I394" s="23">
        <v>7.4896000000000004E-2</v>
      </c>
      <c r="J394" s="23">
        <v>2.7113000000000002E-2</v>
      </c>
      <c r="K394" s="24">
        <v>99.559399999999997</v>
      </c>
      <c r="M394" s="24"/>
      <c r="O394" s="8" t="s">
        <v>64</v>
      </c>
      <c r="P394" s="15">
        <v>16.414400000000001</v>
      </c>
      <c r="Q394" s="15">
        <v>39.354799999999997</v>
      </c>
      <c r="R394" s="15">
        <v>43.371099999999998</v>
      </c>
      <c r="S394" s="15">
        <v>0.229381</v>
      </c>
      <c r="T394" s="15">
        <v>0.28103899999999998</v>
      </c>
      <c r="U394" s="15">
        <v>0.27681099999999997</v>
      </c>
      <c r="V394" s="15">
        <v>4.9757999999999997E-2</v>
      </c>
      <c r="W394" s="15">
        <v>1.0137999999999999E-2</v>
      </c>
      <c r="X394" s="15">
        <v>99.976799999999997</v>
      </c>
    </row>
    <row r="395" spans="1:24" x14ac:dyDescent="0.2">
      <c r="B395" s="22" t="s">
        <v>65</v>
      </c>
      <c r="C395" s="23">
        <v>11.750999999999999</v>
      </c>
      <c r="D395" s="23">
        <v>46.911799999999999</v>
      </c>
      <c r="E395" s="23">
        <v>39.908299999999997</v>
      </c>
      <c r="F395" s="23">
        <v>0.15435499999999999</v>
      </c>
      <c r="G395" s="23">
        <v>0.43540299999999998</v>
      </c>
      <c r="I395" s="23">
        <v>7.9287999999999997E-2</v>
      </c>
      <c r="J395" s="23">
        <v>2.2003000000000002E-2</v>
      </c>
      <c r="K395" s="24">
        <v>99.262100000000004</v>
      </c>
      <c r="M395" s="24"/>
      <c r="N395" s="9" t="s">
        <v>18</v>
      </c>
      <c r="O395" s="8" t="s">
        <v>64</v>
      </c>
      <c r="P395" s="15">
        <v>16.340900000000001</v>
      </c>
      <c r="Q395" s="15">
        <v>39.5077</v>
      </c>
      <c r="R395" s="15">
        <v>42.950699999999998</v>
      </c>
      <c r="S395" s="15">
        <v>0.21584999999999999</v>
      </c>
      <c r="T395" s="15">
        <v>0.28784300000000002</v>
      </c>
      <c r="U395" s="15">
        <v>0.27539799999999998</v>
      </c>
      <c r="V395" s="15">
        <v>5.2546000000000002E-2</v>
      </c>
      <c r="W395" s="15">
        <v>1.2723E-2</v>
      </c>
      <c r="X395" s="15">
        <v>99.638199999999998</v>
      </c>
    </row>
    <row r="396" spans="1:24" x14ac:dyDescent="0.2">
      <c r="B396" s="22" t="s">
        <v>65</v>
      </c>
      <c r="C396" s="23">
        <v>11.374000000000001</v>
      </c>
      <c r="D396" s="23">
        <v>47.279000000000003</v>
      </c>
      <c r="E396" s="23">
        <v>39.914499999999997</v>
      </c>
      <c r="F396" s="23">
        <v>0.143452</v>
      </c>
      <c r="G396" s="23">
        <v>0.45097599999999999</v>
      </c>
      <c r="I396" s="23">
        <v>7.9278000000000001E-2</v>
      </c>
      <c r="J396" s="23">
        <v>2.0811E-2</v>
      </c>
      <c r="K396" s="24">
        <v>99.261899999999997</v>
      </c>
      <c r="M396" s="24"/>
      <c r="N396" s="9" t="s">
        <v>15</v>
      </c>
      <c r="O396" s="8" t="s">
        <v>66</v>
      </c>
      <c r="P396" s="15">
        <v>21.921099999999999</v>
      </c>
      <c r="Q396" s="15">
        <v>38.312600000000003</v>
      </c>
      <c r="R396" s="15">
        <v>38.621200000000002</v>
      </c>
      <c r="S396" s="15">
        <v>0.25493500000000002</v>
      </c>
      <c r="T396" s="15">
        <v>0.26788200000000001</v>
      </c>
      <c r="U396" s="15">
        <v>0.29134599999999999</v>
      </c>
      <c r="V396" s="15">
        <v>3.8843000000000003E-2</v>
      </c>
      <c r="W396" s="15">
        <v>8.8319999999999996E-3</v>
      </c>
      <c r="X396" s="15">
        <v>99.6995</v>
      </c>
    </row>
    <row r="397" spans="1:24" x14ac:dyDescent="0.2">
      <c r="B397" s="22" t="s">
        <v>65</v>
      </c>
      <c r="C397" s="23">
        <v>10.965199999999999</v>
      </c>
      <c r="D397" s="23">
        <v>47.477400000000003</v>
      </c>
      <c r="E397" s="23">
        <v>39.670299999999997</v>
      </c>
      <c r="F397" s="23">
        <v>0.125914</v>
      </c>
      <c r="G397" s="23">
        <v>0.45968399999999998</v>
      </c>
      <c r="I397" s="23">
        <v>8.4647E-2</v>
      </c>
      <c r="J397" s="23">
        <v>3.4423000000000002E-2</v>
      </c>
      <c r="K397" s="24">
        <v>98.817499999999995</v>
      </c>
      <c r="M397" s="24"/>
      <c r="O397" s="8" t="s">
        <v>66</v>
      </c>
      <c r="P397" s="15">
        <v>19.897400000000001</v>
      </c>
      <c r="Q397" s="15">
        <v>38.971800000000002</v>
      </c>
      <c r="R397" s="15">
        <v>40.314100000000003</v>
      </c>
      <c r="S397" s="15">
        <v>0.238371</v>
      </c>
      <c r="T397" s="15">
        <v>0.289018</v>
      </c>
      <c r="U397" s="15">
        <v>0.29213899999999998</v>
      </c>
      <c r="V397" s="15">
        <v>4.1965000000000002E-2</v>
      </c>
      <c r="W397" s="15">
        <v>9.8999999999999994E-5</v>
      </c>
      <c r="X397" s="15">
        <v>100.026</v>
      </c>
    </row>
    <row r="398" spans="1:24" x14ac:dyDescent="0.2">
      <c r="B398" s="22" t="s">
        <v>65</v>
      </c>
      <c r="C398" s="23">
        <v>10.726000000000001</v>
      </c>
      <c r="D398" s="23">
        <v>47.697299999999998</v>
      </c>
      <c r="E398" s="23">
        <v>39.676400000000001</v>
      </c>
      <c r="F398" s="23">
        <v>0.13448299999999999</v>
      </c>
      <c r="G398" s="23">
        <v>0.46279599999999999</v>
      </c>
      <c r="I398" s="23">
        <v>8.0856999999999998E-2</v>
      </c>
      <c r="J398" s="23">
        <v>3.0030000000000001E-2</v>
      </c>
      <c r="K398" s="24">
        <v>98.807900000000004</v>
      </c>
      <c r="M398" s="24"/>
      <c r="O398" s="8" t="s">
        <v>66</v>
      </c>
      <c r="P398" s="15">
        <v>18.308499999999999</v>
      </c>
      <c r="Q398" s="15">
        <v>39.164700000000003</v>
      </c>
      <c r="R398" s="15">
        <v>41.787500000000001</v>
      </c>
      <c r="S398" s="15">
        <v>0.22968</v>
      </c>
      <c r="T398" s="15">
        <v>0.282609</v>
      </c>
      <c r="U398" s="15">
        <v>0.28342200000000001</v>
      </c>
      <c r="V398" s="15">
        <v>4.6143999999999998E-2</v>
      </c>
      <c r="W398" s="15">
        <v>1.0093E-2</v>
      </c>
      <c r="X398" s="15">
        <v>100.10599999999999</v>
      </c>
    </row>
    <row r="399" spans="1:24" x14ac:dyDescent="0.2">
      <c r="B399" s="22" t="s">
        <v>65</v>
      </c>
      <c r="C399" s="23">
        <v>10.4824</v>
      </c>
      <c r="D399" s="23">
        <v>48.071599999999997</v>
      </c>
      <c r="E399" s="23">
        <v>39.954599999999999</v>
      </c>
      <c r="F399" s="23">
        <v>0.143343</v>
      </c>
      <c r="G399" s="23">
        <v>0.47431699999999999</v>
      </c>
      <c r="I399" s="23">
        <v>6.7441000000000001E-2</v>
      </c>
      <c r="J399" s="23">
        <v>2.1026E-2</v>
      </c>
      <c r="K399" s="24">
        <v>99.214799999999997</v>
      </c>
      <c r="M399" s="24"/>
      <c r="O399" s="8" t="s">
        <v>66</v>
      </c>
      <c r="P399" s="15">
        <v>17.270900000000001</v>
      </c>
      <c r="Q399" s="15">
        <v>38.8825</v>
      </c>
      <c r="R399" s="15">
        <v>42.305300000000003</v>
      </c>
      <c r="S399" s="15">
        <v>0.21568000000000001</v>
      </c>
      <c r="T399" s="15">
        <v>0.26578499999999999</v>
      </c>
      <c r="U399" s="15">
        <v>0.28715000000000002</v>
      </c>
      <c r="V399" s="15">
        <v>4.6205000000000003E-2</v>
      </c>
      <c r="W399" s="15">
        <v>5.5500000000000002E-3</v>
      </c>
      <c r="X399" s="15">
        <v>99.275199999999998</v>
      </c>
    </row>
    <row r="400" spans="1:24" x14ac:dyDescent="0.2">
      <c r="B400" s="22" t="s">
        <v>65</v>
      </c>
      <c r="C400" s="23">
        <v>10.2639</v>
      </c>
      <c r="D400" s="23">
        <v>48.228000000000002</v>
      </c>
      <c r="E400" s="23">
        <v>39.966700000000003</v>
      </c>
      <c r="F400" s="23">
        <v>0.12895100000000001</v>
      </c>
      <c r="G400" s="23">
        <v>0.47994999999999999</v>
      </c>
      <c r="I400" s="23">
        <v>9.1183E-2</v>
      </c>
      <c r="J400" s="23">
        <v>2.8240000000000001E-2</v>
      </c>
      <c r="K400" s="24">
        <v>99.186999999999998</v>
      </c>
      <c r="M400" s="24"/>
      <c r="O400" s="8" t="s">
        <v>66</v>
      </c>
      <c r="P400" s="15">
        <v>16.766300000000001</v>
      </c>
      <c r="Q400" s="15">
        <v>38.539299999999997</v>
      </c>
      <c r="R400" s="15">
        <v>42.746600000000001</v>
      </c>
      <c r="S400" s="15">
        <v>0.20721200000000001</v>
      </c>
      <c r="T400" s="15">
        <v>0.2863</v>
      </c>
      <c r="U400" s="15">
        <v>0.28331299999999998</v>
      </c>
      <c r="V400" s="15">
        <v>4.5881999999999999E-2</v>
      </c>
      <c r="W400" s="15">
        <v>0</v>
      </c>
      <c r="X400" s="15">
        <v>98.873999999999995</v>
      </c>
    </row>
    <row r="401" spans="1:24" x14ac:dyDescent="0.2">
      <c r="B401" s="22" t="s">
        <v>65</v>
      </c>
      <c r="C401" s="23">
        <v>10.0738</v>
      </c>
      <c r="D401" s="23">
        <v>48.251199999999997</v>
      </c>
      <c r="E401" s="23">
        <v>39.813600000000001</v>
      </c>
      <c r="F401" s="23">
        <v>0.139125</v>
      </c>
      <c r="G401" s="23">
        <v>0.47403499999999998</v>
      </c>
      <c r="I401" s="23">
        <v>7.1670999999999999E-2</v>
      </c>
      <c r="J401" s="23">
        <v>2.0920000000000001E-2</v>
      </c>
      <c r="K401" s="24">
        <v>98.844399999999993</v>
      </c>
      <c r="M401" s="24"/>
      <c r="O401" s="8" t="s">
        <v>66</v>
      </c>
      <c r="P401" s="15">
        <v>16.3992</v>
      </c>
      <c r="Q401" s="15">
        <v>39.292200000000001</v>
      </c>
      <c r="R401" s="15">
        <v>43.162100000000002</v>
      </c>
      <c r="S401" s="15">
        <v>0.22645699999999999</v>
      </c>
      <c r="T401" s="15">
        <v>0.270706</v>
      </c>
      <c r="U401" s="15">
        <v>0.28512399999999999</v>
      </c>
      <c r="V401" s="15">
        <v>4.4330000000000001E-2</v>
      </c>
      <c r="W401" s="15">
        <v>2.0138E-2</v>
      </c>
      <c r="X401" s="15">
        <v>99.715500000000006</v>
      </c>
    </row>
    <row r="402" spans="1:24" x14ac:dyDescent="0.2">
      <c r="B402" s="22" t="s">
        <v>65</v>
      </c>
      <c r="C402" s="23">
        <v>10.004</v>
      </c>
      <c r="D402" s="23">
        <v>48.3568</v>
      </c>
      <c r="E402" s="23">
        <v>39.887300000000003</v>
      </c>
      <c r="F402" s="23">
        <v>0.118677</v>
      </c>
      <c r="G402" s="23">
        <v>0.46978599999999998</v>
      </c>
      <c r="I402" s="23">
        <v>7.9001000000000002E-2</v>
      </c>
      <c r="J402" s="23">
        <v>2.9982999999999999E-2</v>
      </c>
      <c r="K402" s="24">
        <v>98.945599999999999</v>
      </c>
      <c r="M402" s="24"/>
      <c r="O402" s="8" t="s">
        <v>66</v>
      </c>
      <c r="P402" s="15">
        <v>16.354399999999998</v>
      </c>
      <c r="Q402" s="15">
        <v>39.561399999999999</v>
      </c>
      <c r="R402" s="15">
        <v>43.171500000000002</v>
      </c>
      <c r="S402" s="15">
        <v>0.210927</v>
      </c>
      <c r="T402" s="15">
        <v>0.26585999999999999</v>
      </c>
      <c r="U402" s="15">
        <v>0.27701199999999998</v>
      </c>
      <c r="V402" s="15">
        <v>5.7834000000000003E-2</v>
      </c>
      <c r="W402" s="15">
        <v>-4.7699999999999999E-3</v>
      </c>
      <c r="X402" s="15">
        <v>99.912700000000001</v>
      </c>
    </row>
    <row r="403" spans="1:24" x14ac:dyDescent="0.2">
      <c r="B403" s="22" t="s">
        <v>65</v>
      </c>
      <c r="C403" s="23">
        <v>9.8811699999999991</v>
      </c>
      <c r="D403" s="23">
        <v>48.546700000000001</v>
      </c>
      <c r="E403" s="23">
        <v>40.231499999999997</v>
      </c>
      <c r="F403" s="23">
        <v>0.13355</v>
      </c>
      <c r="G403" s="23">
        <v>0.48187999999999998</v>
      </c>
      <c r="I403" s="23">
        <v>6.4389000000000002E-2</v>
      </c>
      <c r="J403" s="23">
        <v>3.0751000000000001E-2</v>
      </c>
      <c r="K403" s="24">
        <v>99.369900000000001</v>
      </c>
      <c r="M403" s="24"/>
      <c r="O403" s="8" t="s">
        <v>66</v>
      </c>
      <c r="P403" s="15">
        <v>16.337399999999999</v>
      </c>
      <c r="Q403" s="15">
        <v>39.212400000000002</v>
      </c>
      <c r="R403" s="15">
        <v>43.020099999999999</v>
      </c>
      <c r="S403" s="15">
        <v>0.22290199999999999</v>
      </c>
      <c r="T403" s="15">
        <v>0.29445500000000002</v>
      </c>
      <c r="U403" s="15">
        <v>0.26521</v>
      </c>
      <c r="V403" s="15">
        <v>4.3910999999999999E-2</v>
      </c>
      <c r="W403" s="15">
        <v>1.4341E-2</v>
      </c>
      <c r="X403" s="15">
        <v>99.39</v>
      </c>
    </row>
    <row r="404" spans="1:24" x14ac:dyDescent="0.2">
      <c r="B404" s="22" t="s">
        <v>65</v>
      </c>
      <c r="C404" s="23">
        <v>9.8532100000000007</v>
      </c>
      <c r="D404" s="23">
        <v>48.594200000000001</v>
      </c>
      <c r="E404" s="23">
        <v>39.836100000000002</v>
      </c>
      <c r="F404" s="23">
        <v>0.13389400000000001</v>
      </c>
      <c r="G404" s="23">
        <v>0.48931200000000002</v>
      </c>
      <c r="I404" s="23">
        <v>9.6125000000000002E-2</v>
      </c>
      <c r="J404" s="23">
        <v>6.5263000000000002E-2</v>
      </c>
      <c r="K404" s="24">
        <v>99.068100000000001</v>
      </c>
      <c r="M404" s="24"/>
      <c r="O404" s="8" t="s">
        <v>66</v>
      </c>
      <c r="P404" s="15">
        <v>16.276800000000001</v>
      </c>
      <c r="Q404" s="15">
        <v>39.3857</v>
      </c>
      <c r="R404" s="15">
        <v>43.220599999999997</v>
      </c>
      <c r="S404" s="15">
        <v>0.22106999999999999</v>
      </c>
      <c r="T404" s="15">
        <v>0.28582800000000003</v>
      </c>
      <c r="U404" s="15">
        <v>0.278333</v>
      </c>
      <c r="V404" s="15">
        <v>4.5884000000000001E-2</v>
      </c>
      <c r="W404" s="15">
        <v>-3.5000000000000001E-3</v>
      </c>
      <c r="X404" s="15">
        <v>99.706100000000006</v>
      </c>
    </row>
    <row r="405" spans="1:24" x14ac:dyDescent="0.2">
      <c r="B405" s="22" t="s">
        <v>65</v>
      </c>
      <c r="C405" s="23">
        <v>9.7211200000000009</v>
      </c>
      <c r="D405" s="23">
        <v>48.587200000000003</v>
      </c>
      <c r="E405" s="23">
        <v>40.2057</v>
      </c>
      <c r="F405" s="23">
        <v>0.120999</v>
      </c>
      <c r="G405" s="23">
        <v>0.47893599999999997</v>
      </c>
      <c r="I405" s="23">
        <v>9.4493999999999995E-2</v>
      </c>
      <c r="J405" s="23">
        <v>3.4467999999999999E-2</v>
      </c>
      <c r="K405" s="24">
        <v>99.242900000000006</v>
      </c>
      <c r="M405" s="24"/>
      <c r="O405" s="8" t="s">
        <v>66</v>
      </c>
      <c r="P405" s="15">
        <v>16.431100000000001</v>
      </c>
      <c r="Q405" s="15">
        <v>39.264800000000001</v>
      </c>
      <c r="R405" s="15">
        <v>43.139099999999999</v>
      </c>
      <c r="S405" s="15">
        <v>0.20180799999999999</v>
      </c>
      <c r="T405" s="15">
        <v>0.28993099999999999</v>
      </c>
      <c r="U405" s="15">
        <v>0.27041700000000002</v>
      </c>
      <c r="V405" s="15">
        <v>3.5147999999999999E-2</v>
      </c>
      <c r="W405" s="15">
        <v>-6.0000000000000001E-3</v>
      </c>
      <c r="X405" s="15">
        <v>99.6404</v>
      </c>
    </row>
    <row r="406" spans="1:24" x14ac:dyDescent="0.2">
      <c r="B406" s="22" t="s">
        <v>65</v>
      </c>
      <c r="C406" s="23">
        <v>9.7190999999999992</v>
      </c>
      <c r="D406" s="23">
        <v>48.622</v>
      </c>
      <c r="E406" s="23">
        <v>40.040100000000002</v>
      </c>
      <c r="F406" s="23">
        <v>0.129717</v>
      </c>
      <c r="G406" s="23">
        <v>0.47941699999999998</v>
      </c>
      <c r="I406" s="23">
        <v>9.7924999999999998E-2</v>
      </c>
      <c r="J406" s="23">
        <v>4.6122000000000003E-2</v>
      </c>
      <c r="K406" s="24">
        <v>99.134299999999996</v>
      </c>
      <c r="M406" s="24"/>
      <c r="O406" s="8" t="s">
        <v>66</v>
      </c>
      <c r="P406" s="15">
        <v>16.4497</v>
      </c>
      <c r="Q406" s="15">
        <v>39.564300000000003</v>
      </c>
      <c r="R406" s="15">
        <v>43.054000000000002</v>
      </c>
      <c r="S406" s="15">
        <v>0.232738</v>
      </c>
      <c r="T406" s="15">
        <v>0.28089999999999998</v>
      </c>
      <c r="U406" s="15">
        <v>0.274507</v>
      </c>
      <c r="V406" s="15">
        <v>4.2518E-2</v>
      </c>
      <c r="W406" s="15">
        <v>2.04E-4</v>
      </c>
      <c r="X406" s="15">
        <v>99.883600000000001</v>
      </c>
    </row>
    <row r="407" spans="1:24" x14ac:dyDescent="0.2">
      <c r="B407" s="22" t="s">
        <v>65</v>
      </c>
      <c r="C407" s="23">
        <v>9.6781900000000007</v>
      </c>
      <c r="D407" s="23">
        <v>48.584400000000002</v>
      </c>
      <c r="E407" s="23">
        <v>40.040399999999998</v>
      </c>
      <c r="F407" s="23">
        <v>0.12945200000000001</v>
      </c>
      <c r="G407" s="23">
        <v>0.48306100000000002</v>
      </c>
      <c r="I407" s="23">
        <v>7.0860999999999993E-2</v>
      </c>
      <c r="J407" s="23">
        <v>2.7555E-2</v>
      </c>
      <c r="K407" s="24">
        <v>99.013900000000007</v>
      </c>
      <c r="M407" s="24"/>
      <c r="O407" s="8" t="s">
        <v>66</v>
      </c>
      <c r="P407" s="15">
        <v>16.349699999999999</v>
      </c>
      <c r="Q407" s="15">
        <v>39.090000000000003</v>
      </c>
      <c r="R407" s="15">
        <v>43.126100000000001</v>
      </c>
      <c r="S407" s="15">
        <v>0.23177700000000001</v>
      </c>
      <c r="T407" s="15">
        <v>0.284055</v>
      </c>
      <c r="U407" s="15">
        <v>0.28134300000000001</v>
      </c>
      <c r="V407" s="15">
        <v>4.5158999999999998E-2</v>
      </c>
      <c r="W407" s="15">
        <v>1.1407E-2</v>
      </c>
      <c r="X407" s="15">
        <v>99.406999999999996</v>
      </c>
    </row>
    <row r="408" spans="1:24" x14ac:dyDescent="0.2">
      <c r="B408" s="22" t="s">
        <v>65</v>
      </c>
      <c r="C408" s="23">
        <v>9.6750100000000003</v>
      </c>
      <c r="D408" s="23">
        <v>48.764000000000003</v>
      </c>
      <c r="E408" s="23">
        <v>40.183900000000001</v>
      </c>
      <c r="F408" s="23">
        <v>0.128306</v>
      </c>
      <c r="G408" s="23">
        <v>0.48683900000000002</v>
      </c>
      <c r="I408" s="23">
        <v>0.113368</v>
      </c>
      <c r="J408" s="23">
        <v>2.8750000000000001E-2</v>
      </c>
      <c r="K408" s="24">
        <v>99.380099999999999</v>
      </c>
      <c r="M408" s="24"/>
      <c r="N408" s="9" t="s">
        <v>18</v>
      </c>
      <c r="O408" s="8" t="s">
        <v>66</v>
      </c>
      <c r="P408" s="15">
        <v>16.482199999999999</v>
      </c>
      <c r="Q408" s="15">
        <v>39.492400000000004</v>
      </c>
      <c r="R408" s="15">
        <v>43.627899999999997</v>
      </c>
      <c r="S408" s="15">
        <v>0.226715</v>
      </c>
      <c r="T408" s="15">
        <v>0.27914699999999998</v>
      </c>
      <c r="U408" s="15">
        <v>0.28690399999999999</v>
      </c>
      <c r="V408" s="15">
        <v>5.4481000000000002E-2</v>
      </c>
      <c r="W408" s="15">
        <v>1.7891000000000001E-2</v>
      </c>
      <c r="X408" s="15">
        <v>100.47499999999999</v>
      </c>
    </row>
    <row r="409" spans="1:24" x14ac:dyDescent="0.2">
      <c r="B409" s="22" t="s">
        <v>65</v>
      </c>
      <c r="C409" s="23">
        <v>9.6421399999999995</v>
      </c>
      <c r="D409" s="23">
        <v>48.861800000000002</v>
      </c>
      <c r="E409" s="23">
        <v>40.877299999999998</v>
      </c>
      <c r="F409" s="23">
        <v>0.13292699999999999</v>
      </c>
      <c r="G409" s="23">
        <v>0.47764299999999998</v>
      </c>
      <c r="I409" s="23">
        <v>8.6279999999999996E-2</v>
      </c>
      <c r="J409" s="23">
        <v>2.7845000000000002E-2</v>
      </c>
      <c r="K409" s="24">
        <v>100.10599999999999</v>
      </c>
      <c r="M409" s="24"/>
      <c r="N409" s="9" t="s">
        <v>15</v>
      </c>
      <c r="O409" s="8" t="s">
        <v>67</v>
      </c>
      <c r="P409" s="15">
        <v>23.0349</v>
      </c>
      <c r="Q409" s="15">
        <v>37.979700000000001</v>
      </c>
      <c r="R409" s="15">
        <v>37.980899999999998</v>
      </c>
      <c r="S409" s="15">
        <v>0.28247699999999998</v>
      </c>
      <c r="T409" s="15">
        <v>0.27590100000000001</v>
      </c>
      <c r="U409" s="15">
        <v>0.25981799999999999</v>
      </c>
      <c r="V409" s="15">
        <v>3.3110000000000001E-2</v>
      </c>
      <c r="W409" s="15">
        <v>4.2529999999999998E-3</v>
      </c>
      <c r="X409" s="15">
        <v>99.840400000000002</v>
      </c>
    </row>
    <row r="410" spans="1:24" x14ac:dyDescent="0.2">
      <c r="B410" s="22" t="s">
        <v>65</v>
      </c>
      <c r="C410" s="23">
        <v>9.6353299999999997</v>
      </c>
      <c r="D410" s="23">
        <v>48.741700000000002</v>
      </c>
      <c r="E410" s="23">
        <v>40.040599999999998</v>
      </c>
      <c r="F410" s="23">
        <v>0.13055800000000001</v>
      </c>
      <c r="G410" s="23">
        <v>0.48516700000000001</v>
      </c>
      <c r="I410" s="23">
        <v>8.7219000000000005E-2</v>
      </c>
      <c r="J410" s="23">
        <v>3.7814E-2</v>
      </c>
      <c r="K410" s="24">
        <v>99.1584</v>
      </c>
      <c r="M410" s="24"/>
      <c r="O410" s="8" t="s">
        <v>67</v>
      </c>
      <c r="P410" s="15">
        <v>21.328099999999999</v>
      </c>
      <c r="Q410" s="15">
        <v>38.620600000000003</v>
      </c>
      <c r="R410" s="15">
        <v>39.337699999999998</v>
      </c>
      <c r="S410" s="15">
        <v>0.25442300000000001</v>
      </c>
      <c r="T410" s="15">
        <v>0.26001299999999999</v>
      </c>
      <c r="U410" s="15">
        <v>0.29384100000000002</v>
      </c>
      <c r="V410" s="15">
        <v>2.8916000000000001E-2</v>
      </c>
      <c r="W410" s="15">
        <v>-1.2800000000000001E-3</v>
      </c>
      <c r="X410" s="15">
        <v>100.101</v>
      </c>
    </row>
    <row r="411" spans="1:24" x14ac:dyDescent="0.2">
      <c r="B411" s="22" t="s">
        <v>65</v>
      </c>
      <c r="C411" s="23">
        <v>9.6699900000000003</v>
      </c>
      <c r="D411" s="23">
        <v>48.799500000000002</v>
      </c>
      <c r="E411" s="23">
        <v>40.327599999999997</v>
      </c>
      <c r="F411" s="23">
        <v>0.13381699999999999</v>
      </c>
      <c r="G411" s="23">
        <v>0.48607699999999998</v>
      </c>
      <c r="I411" s="23">
        <v>8.7558999999999998E-2</v>
      </c>
      <c r="J411" s="23">
        <v>2.9631000000000001E-2</v>
      </c>
      <c r="K411" s="24">
        <v>99.534199999999998</v>
      </c>
      <c r="M411" s="24"/>
      <c r="O411" s="8" t="s">
        <v>67</v>
      </c>
      <c r="P411" s="15">
        <v>19.151</v>
      </c>
      <c r="Q411" s="15">
        <v>39.068800000000003</v>
      </c>
      <c r="R411" s="15">
        <v>41.191200000000002</v>
      </c>
      <c r="S411" s="15">
        <v>0.24163799999999999</v>
      </c>
      <c r="T411" s="15">
        <v>0.27253500000000003</v>
      </c>
      <c r="U411" s="15">
        <v>0.29060399999999997</v>
      </c>
      <c r="V411" s="15">
        <v>3.1004E-2</v>
      </c>
      <c r="W411" s="15">
        <v>9.4789999999999996E-3</v>
      </c>
      <c r="X411" s="15">
        <v>100.261</v>
      </c>
    </row>
    <row r="412" spans="1:24" x14ac:dyDescent="0.2">
      <c r="B412" s="2" t="s">
        <v>68</v>
      </c>
      <c r="C412" s="15">
        <v>9.8206299999999995</v>
      </c>
      <c r="D412" s="15">
        <v>48.86</v>
      </c>
      <c r="E412" s="15">
        <v>40.621400000000001</v>
      </c>
      <c r="F412" s="15">
        <v>0.136632</v>
      </c>
      <c r="G412" s="15">
        <v>0.462424</v>
      </c>
      <c r="I412" s="15">
        <v>8.6197999999999997E-2</v>
      </c>
      <c r="J412" s="15">
        <v>3.3818000000000001E-2</v>
      </c>
      <c r="K412" s="16">
        <v>100.021</v>
      </c>
      <c r="M412" s="24"/>
      <c r="O412" s="8" t="s">
        <v>67</v>
      </c>
      <c r="P412" s="15">
        <v>17.616499999999998</v>
      </c>
      <c r="Q412" s="15">
        <v>39.728999999999999</v>
      </c>
      <c r="R412" s="15">
        <v>42.345700000000001</v>
      </c>
      <c r="S412" s="15">
        <v>0.239564</v>
      </c>
      <c r="T412" s="15">
        <v>0.27955600000000003</v>
      </c>
      <c r="U412" s="15">
        <v>0.283752</v>
      </c>
      <c r="V412" s="15">
        <v>5.101E-2</v>
      </c>
      <c r="W412" s="15">
        <v>1.46E-2</v>
      </c>
      <c r="X412" s="15">
        <v>100.56399999999999</v>
      </c>
    </row>
    <row r="413" spans="1:24" x14ac:dyDescent="0.2">
      <c r="B413" s="2" t="s">
        <v>68</v>
      </c>
      <c r="C413" s="15">
        <v>9.8406900000000004</v>
      </c>
      <c r="D413" s="15">
        <v>48.826700000000002</v>
      </c>
      <c r="E413" s="15">
        <v>40.555500000000002</v>
      </c>
      <c r="F413" s="15">
        <v>0.13073199999999999</v>
      </c>
      <c r="G413" s="15">
        <v>0.47774299999999997</v>
      </c>
      <c r="I413" s="15">
        <v>8.4111000000000005E-2</v>
      </c>
      <c r="J413" s="15">
        <v>4.3399E-2</v>
      </c>
      <c r="K413" s="16">
        <v>99.9589</v>
      </c>
      <c r="M413" s="16"/>
      <c r="O413" s="8" t="s">
        <v>67</v>
      </c>
      <c r="P413" s="15">
        <v>16.904</v>
      </c>
      <c r="Q413" s="15">
        <v>39.751399999999997</v>
      </c>
      <c r="R413" s="15">
        <v>42.979199999999999</v>
      </c>
      <c r="S413" s="15">
        <v>0.22761000000000001</v>
      </c>
      <c r="T413" s="15">
        <v>0.287713</v>
      </c>
      <c r="U413" s="15">
        <v>0.27482299999999998</v>
      </c>
      <c r="V413" s="15">
        <v>4.7849999999999997E-2</v>
      </c>
      <c r="W413" s="15">
        <v>7.5000000000000002E-4</v>
      </c>
      <c r="X413" s="15">
        <v>100.477</v>
      </c>
    </row>
    <row r="414" spans="1:24" x14ac:dyDescent="0.2">
      <c r="A414" s="2" t="s">
        <v>18</v>
      </c>
      <c r="B414" s="2" t="s">
        <v>68</v>
      </c>
      <c r="C414" s="15">
        <v>9.8129399999999993</v>
      </c>
      <c r="D414" s="15">
        <v>48.727600000000002</v>
      </c>
      <c r="E414" s="15">
        <v>40.2667</v>
      </c>
      <c r="F414" s="15">
        <v>0.13186400000000001</v>
      </c>
      <c r="G414" s="15">
        <v>0.45745000000000002</v>
      </c>
      <c r="I414" s="15">
        <v>8.1042000000000003E-2</v>
      </c>
      <c r="J414" s="15">
        <v>3.1526999999999999E-2</v>
      </c>
      <c r="K414" s="16">
        <v>99.509100000000004</v>
      </c>
      <c r="M414" s="16"/>
      <c r="O414" s="8" t="s">
        <v>67</v>
      </c>
      <c r="P414" s="15">
        <v>16.5502</v>
      </c>
      <c r="Q414" s="15">
        <v>39.924500000000002</v>
      </c>
      <c r="R414" s="15">
        <v>43.2727</v>
      </c>
      <c r="S414" s="15">
        <v>0.224104</v>
      </c>
      <c r="T414" s="15">
        <v>0.26805499999999999</v>
      </c>
      <c r="U414" s="15">
        <v>0.27864299999999997</v>
      </c>
      <c r="V414" s="15">
        <v>5.0438999999999998E-2</v>
      </c>
      <c r="W414" s="15">
        <v>1.0548E-2</v>
      </c>
      <c r="X414" s="15">
        <v>100.58499999999999</v>
      </c>
    </row>
    <row r="415" spans="1:24" x14ac:dyDescent="0.2">
      <c r="B415" s="2" t="s">
        <v>35</v>
      </c>
      <c r="C415" s="15">
        <v>9.5806900000000006</v>
      </c>
      <c r="D415" s="15">
        <v>48.889600000000002</v>
      </c>
      <c r="E415" s="15">
        <v>40.539499999999997</v>
      </c>
      <c r="F415" s="15">
        <v>0.13070499999999999</v>
      </c>
      <c r="G415" s="15">
        <v>0.37131799999999998</v>
      </c>
      <c r="I415" s="15">
        <v>1.8200999999999998E-2</v>
      </c>
      <c r="J415" s="15">
        <v>1.7707000000000001E-2</v>
      </c>
      <c r="K415" s="16">
        <v>99.547799999999995</v>
      </c>
      <c r="M415" s="16"/>
      <c r="O415" s="8" t="s">
        <v>67</v>
      </c>
      <c r="P415" s="15">
        <v>16.3735</v>
      </c>
      <c r="Q415" s="15">
        <v>38.992800000000003</v>
      </c>
      <c r="R415" s="15">
        <v>42.880499999999998</v>
      </c>
      <c r="S415" s="15">
        <v>0.22060299999999999</v>
      </c>
      <c r="T415" s="15">
        <v>0.27571699999999999</v>
      </c>
      <c r="U415" s="15">
        <v>0.27094299999999999</v>
      </c>
      <c r="V415" s="15">
        <v>5.5556000000000001E-2</v>
      </c>
      <c r="W415" s="15">
        <v>3.8413000000000003E-2</v>
      </c>
      <c r="X415" s="15">
        <v>99.1006</v>
      </c>
    </row>
    <row r="416" spans="1:24" x14ac:dyDescent="0.2">
      <c r="B416" s="2" t="s">
        <v>35</v>
      </c>
      <c r="C416" s="15">
        <v>9.6155000000000008</v>
      </c>
      <c r="D416" s="15">
        <v>48.863999999999997</v>
      </c>
      <c r="E416" s="15">
        <v>39.555999999999997</v>
      </c>
      <c r="F416" s="15">
        <v>0.13641600000000001</v>
      </c>
      <c r="G416" s="15">
        <v>0.37453399999999998</v>
      </c>
      <c r="I416" s="15">
        <v>1.1053E-2</v>
      </c>
      <c r="J416" s="15">
        <v>1.7704999999999999E-2</v>
      </c>
      <c r="K416" s="16">
        <v>98.575199999999995</v>
      </c>
      <c r="M416" s="16"/>
      <c r="O416" s="8" t="s">
        <v>67</v>
      </c>
      <c r="P416" s="15">
        <v>16.366</v>
      </c>
      <c r="Q416" s="15">
        <v>39.482100000000003</v>
      </c>
      <c r="R416" s="15">
        <v>43.082500000000003</v>
      </c>
      <c r="S416" s="15">
        <v>0.22206300000000001</v>
      </c>
      <c r="T416" s="15">
        <v>0.29660399999999998</v>
      </c>
      <c r="U416" s="15">
        <v>0.289184</v>
      </c>
      <c r="V416" s="15">
        <v>6.7960999999999994E-2</v>
      </c>
      <c r="W416" s="15">
        <v>3.9258000000000001E-2</v>
      </c>
      <c r="X416" s="15">
        <v>99.835300000000004</v>
      </c>
    </row>
    <row r="417" spans="1:24" x14ac:dyDescent="0.2">
      <c r="B417" s="2" t="s">
        <v>35</v>
      </c>
      <c r="C417" s="15">
        <v>9.5865100000000005</v>
      </c>
      <c r="D417" s="15">
        <v>48.756300000000003</v>
      </c>
      <c r="E417" s="15">
        <v>39.5991</v>
      </c>
      <c r="F417" s="15">
        <v>0.14096800000000001</v>
      </c>
      <c r="G417" s="15">
        <v>0.36530099999999999</v>
      </c>
      <c r="I417" s="15">
        <v>1.0198E-2</v>
      </c>
      <c r="J417" s="15">
        <v>1.0048E-2</v>
      </c>
      <c r="K417" s="16">
        <v>98.468500000000006</v>
      </c>
      <c r="M417" s="16"/>
      <c r="O417" s="8" t="s">
        <v>69</v>
      </c>
      <c r="P417" s="15">
        <v>16.210100000000001</v>
      </c>
      <c r="Q417" s="15">
        <v>39.134900000000002</v>
      </c>
      <c r="R417" s="15">
        <v>42.557699999999997</v>
      </c>
      <c r="S417" s="15">
        <v>0.20980799999999999</v>
      </c>
      <c r="T417" s="15">
        <v>0.29140100000000002</v>
      </c>
      <c r="U417" s="15">
        <v>0.27977200000000002</v>
      </c>
      <c r="V417" s="15">
        <v>3.696E-2</v>
      </c>
      <c r="W417" s="15">
        <v>2.3890000000000001E-3</v>
      </c>
      <c r="X417" s="15">
        <v>98.724699999999999</v>
      </c>
    </row>
    <row r="418" spans="1:24" x14ac:dyDescent="0.2">
      <c r="B418" s="2" t="s">
        <v>35</v>
      </c>
      <c r="C418" s="15">
        <v>9.6237899999999996</v>
      </c>
      <c r="D418" s="15">
        <v>48.946800000000003</v>
      </c>
      <c r="E418" s="15">
        <v>40.436</v>
      </c>
      <c r="F418" s="15">
        <v>0.137101</v>
      </c>
      <c r="G418" s="15">
        <v>0.37126599999999998</v>
      </c>
      <c r="I418" s="15">
        <v>1.1526E-2</v>
      </c>
      <c r="J418" s="15">
        <v>4.921E-3</v>
      </c>
      <c r="K418" s="16">
        <v>99.531300000000002</v>
      </c>
      <c r="M418" s="16"/>
      <c r="O418" s="8" t="s">
        <v>69</v>
      </c>
      <c r="P418" s="15">
        <v>16.241800000000001</v>
      </c>
      <c r="Q418" s="15">
        <v>39.514200000000002</v>
      </c>
      <c r="R418" s="15">
        <v>42.816200000000002</v>
      </c>
      <c r="S418" s="15">
        <v>0.22520399999999999</v>
      </c>
      <c r="T418" s="15">
        <v>0.29570999999999997</v>
      </c>
      <c r="U418" s="15">
        <v>0.27278200000000002</v>
      </c>
      <c r="V418" s="15">
        <v>5.0874000000000003E-2</v>
      </c>
      <c r="W418" s="15">
        <v>6.6759999999999996E-3</v>
      </c>
      <c r="X418" s="15">
        <v>99.432400000000001</v>
      </c>
    </row>
    <row r="419" spans="1:24" x14ac:dyDescent="0.2">
      <c r="A419" s="2" t="s">
        <v>15</v>
      </c>
      <c r="B419" s="22" t="s">
        <v>70</v>
      </c>
      <c r="C419" s="23">
        <v>15.904199999999999</v>
      </c>
      <c r="D419" s="23">
        <v>43.747999999999998</v>
      </c>
      <c r="E419" s="23">
        <v>38.966099999999997</v>
      </c>
      <c r="F419" s="23">
        <v>0.193217</v>
      </c>
      <c r="G419" s="23">
        <v>0.327094</v>
      </c>
      <c r="I419" s="23">
        <v>4.7990999999999999E-2</v>
      </c>
      <c r="J419" s="23">
        <v>1.2472E-2</v>
      </c>
      <c r="K419" s="24">
        <v>99.199100000000001</v>
      </c>
      <c r="M419" s="16"/>
      <c r="N419" s="9" t="s">
        <v>18</v>
      </c>
      <c r="O419" s="8" t="s">
        <v>69</v>
      </c>
      <c r="P419" s="15">
        <v>16.303000000000001</v>
      </c>
      <c r="Q419" s="15">
        <v>39.233899999999998</v>
      </c>
      <c r="R419" s="15">
        <v>42.957000000000001</v>
      </c>
      <c r="S419" s="15">
        <v>0.22129099999999999</v>
      </c>
      <c r="T419" s="15">
        <v>0.29501100000000002</v>
      </c>
      <c r="U419" s="15">
        <v>0.285439</v>
      </c>
      <c r="V419" s="15">
        <v>5.5301999999999997E-2</v>
      </c>
      <c r="W419" s="15">
        <v>7.613E-3</v>
      </c>
      <c r="X419" s="15">
        <v>99.347499999999997</v>
      </c>
    </row>
    <row r="420" spans="1:24" x14ac:dyDescent="0.2">
      <c r="B420" s="22" t="s">
        <v>70</v>
      </c>
      <c r="C420" s="23">
        <v>15.394299999999999</v>
      </c>
      <c r="D420" s="23">
        <v>44.041600000000003</v>
      </c>
      <c r="E420" s="23">
        <v>39.180700000000002</v>
      </c>
      <c r="F420" s="23">
        <v>0.200574</v>
      </c>
      <c r="G420" s="23">
        <v>0.32851000000000002</v>
      </c>
      <c r="I420" s="23">
        <v>5.3082999999999998E-2</v>
      </c>
      <c r="J420" s="23">
        <v>1.6108000000000001E-2</v>
      </c>
      <c r="K420" s="24">
        <v>99.2149</v>
      </c>
      <c r="M420" s="24"/>
      <c r="N420" s="9" t="s">
        <v>15</v>
      </c>
      <c r="O420" s="8" t="s">
        <v>71</v>
      </c>
      <c r="P420" s="15">
        <v>24.7774</v>
      </c>
      <c r="Q420" s="15">
        <v>37.641399999999997</v>
      </c>
      <c r="R420" s="15">
        <v>36.106400000000001</v>
      </c>
      <c r="S420" s="15">
        <v>0.29437799999999997</v>
      </c>
      <c r="T420" s="15">
        <v>0.22680600000000001</v>
      </c>
      <c r="U420" s="15">
        <v>0.24746699999999999</v>
      </c>
      <c r="V420" s="15">
        <v>1.6674999999999999E-2</v>
      </c>
      <c r="W420" s="15">
        <v>4.6287000000000002E-2</v>
      </c>
      <c r="X420" s="15">
        <v>99.364400000000003</v>
      </c>
    </row>
    <row r="421" spans="1:24" x14ac:dyDescent="0.2">
      <c r="B421" s="22" t="s">
        <v>70</v>
      </c>
      <c r="C421" s="23">
        <v>15.147600000000001</v>
      </c>
      <c r="D421" s="23">
        <v>44.355200000000004</v>
      </c>
      <c r="E421" s="23">
        <v>39.2532</v>
      </c>
      <c r="F421" s="23">
        <v>0.18471299999999999</v>
      </c>
      <c r="G421" s="23">
        <v>0.34477999999999998</v>
      </c>
      <c r="I421" s="23">
        <v>7.5840000000000005E-2</v>
      </c>
      <c r="J421" s="23">
        <v>2.0728E-2</v>
      </c>
      <c r="K421" s="24">
        <v>99.382000000000005</v>
      </c>
      <c r="M421" s="24"/>
      <c r="O421" s="8" t="s">
        <v>71</v>
      </c>
      <c r="P421" s="15">
        <v>21.875299999999999</v>
      </c>
      <c r="Q421" s="15">
        <v>38.5501</v>
      </c>
      <c r="R421" s="15">
        <v>38.021000000000001</v>
      </c>
      <c r="S421" s="15">
        <v>0.255241</v>
      </c>
      <c r="T421" s="15">
        <v>0.26226100000000002</v>
      </c>
      <c r="U421" s="15">
        <v>0.27715499999999998</v>
      </c>
      <c r="V421" s="15">
        <v>3.3141999999999998E-2</v>
      </c>
      <c r="W421" s="15">
        <v>7.0229999999999997E-3</v>
      </c>
      <c r="X421" s="15">
        <v>99.277699999999996</v>
      </c>
    </row>
    <row r="422" spans="1:24" x14ac:dyDescent="0.2">
      <c r="B422" s="22" t="s">
        <v>70</v>
      </c>
      <c r="C422" s="23">
        <v>14.811</v>
      </c>
      <c r="D422" s="23">
        <v>44.781100000000002</v>
      </c>
      <c r="E422" s="23">
        <v>40.032200000000003</v>
      </c>
      <c r="F422" s="23">
        <v>0.18524199999999999</v>
      </c>
      <c r="G422" s="23">
        <v>0.34575600000000001</v>
      </c>
      <c r="I422" s="23">
        <v>6.7724999999999994E-2</v>
      </c>
      <c r="J422" s="23">
        <v>2.2558000000000002E-2</v>
      </c>
      <c r="K422" s="24">
        <v>100.246</v>
      </c>
      <c r="M422" s="24"/>
      <c r="O422" s="8" t="s">
        <v>71</v>
      </c>
      <c r="P422" s="15">
        <v>19.307700000000001</v>
      </c>
      <c r="Q422" s="15">
        <v>38.495800000000003</v>
      </c>
      <c r="R422" s="15">
        <v>40.382199999999997</v>
      </c>
      <c r="S422" s="15">
        <v>0.23741300000000001</v>
      </c>
      <c r="T422" s="15">
        <v>0.28690300000000002</v>
      </c>
      <c r="U422" s="15">
        <v>0.28075800000000001</v>
      </c>
      <c r="V422" s="15">
        <v>4.7232000000000003E-2</v>
      </c>
      <c r="W422" s="15">
        <v>2.3212E-2</v>
      </c>
      <c r="X422" s="15">
        <v>99.0578</v>
      </c>
    </row>
    <row r="423" spans="1:24" x14ac:dyDescent="0.2">
      <c r="B423" s="22" t="s">
        <v>70</v>
      </c>
      <c r="C423" s="23">
        <v>14.5535</v>
      </c>
      <c r="D423" s="23">
        <v>44.872399999999999</v>
      </c>
      <c r="E423" s="23">
        <v>39.651499999999999</v>
      </c>
      <c r="F423" s="23">
        <v>0.18279999999999999</v>
      </c>
      <c r="G423" s="23">
        <v>0.35876599999999997</v>
      </c>
      <c r="I423" s="23">
        <v>6.4535999999999996E-2</v>
      </c>
      <c r="J423" s="23">
        <v>3.1676000000000003E-2</v>
      </c>
      <c r="K423" s="24">
        <v>99.715199999999996</v>
      </c>
      <c r="M423" s="24"/>
      <c r="O423" s="8" t="s">
        <v>71</v>
      </c>
      <c r="P423" s="15">
        <v>17.507400000000001</v>
      </c>
      <c r="Q423" s="15">
        <v>38.937600000000003</v>
      </c>
      <c r="R423" s="15">
        <v>41.719099999999997</v>
      </c>
      <c r="S423" s="15">
        <v>0.22855600000000001</v>
      </c>
      <c r="T423" s="15">
        <v>0.28990199999999999</v>
      </c>
      <c r="U423" s="15">
        <v>0.27553800000000001</v>
      </c>
      <c r="V423" s="15">
        <v>5.5654000000000002E-2</v>
      </c>
      <c r="W423" s="15">
        <v>9.8740000000000008E-3</v>
      </c>
      <c r="X423" s="15">
        <v>99.016099999999994</v>
      </c>
    </row>
    <row r="424" spans="1:24" x14ac:dyDescent="0.2">
      <c r="B424" s="22" t="s">
        <v>70</v>
      </c>
      <c r="C424" s="23">
        <v>14.3103</v>
      </c>
      <c r="D424" s="23">
        <v>45.085599999999999</v>
      </c>
      <c r="E424" s="23">
        <v>39.851399999999998</v>
      </c>
      <c r="F424" s="23">
        <v>0.17922099999999999</v>
      </c>
      <c r="G424" s="23">
        <v>0.360101</v>
      </c>
      <c r="I424" s="23">
        <v>8.2317000000000001E-2</v>
      </c>
      <c r="J424" s="23">
        <v>2.0397999999999999E-2</v>
      </c>
      <c r="K424" s="24">
        <v>99.889399999999995</v>
      </c>
      <c r="M424" s="24"/>
      <c r="O424" s="8" t="s">
        <v>71</v>
      </c>
      <c r="P424" s="15">
        <v>16.749400000000001</v>
      </c>
      <c r="Q424" s="15">
        <v>39.159100000000002</v>
      </c>
      <c r="R424" s="15">
        <v>42.542000000000002</v>
      </c>
      <c r="S424" s="15">
        <v>0.221057</v>
      </c>
      <c r="T424" s="15">
        <v>0.30958400000000003</v>
      </c>
      <c r="U424" s="15">
        <v>0.276258</v>
      </c>
      <c r="V424" s="15">
        <v>4.6442999999999998E-2</v>
      </c>
      <c r="W424" s="15">
        <v>6.1899999999999998E-4</v>
      </c>
      <c r="X424" s="15">
        <v>99.305000000000007</v>
      </c>
    </row>
    <row r="425" spans="1:24" x14ac:dyDescent="0.2">
      <c r="B425" s="22" t="s">
        <v>70</v>
      </c>
      <c r="C425" s="23">
        <v>14.0579</v>
      </c>
      <c r="D425" s="23">
        <v>45.367699999999999</v>
      </c>
      <c r="E425" s="23">
        <v>39.935600000000001</v>
      </c>
      <c r="F425" s="23">
        <v>0.178676</v>
      </c>
      <c r="G425" s="23">
        <v>0.37111499999999997</v>
      </c>
      <c r="I425" s="23">
        <v>6.4768999999999993E-2</v>
      </c>
      <c r="J425" s="23">
        <v>2.043E-2</v>
      </c>
      <c r="K425" s="24">
        <v>99.996099999999998</v>
      </c>
      <c r="M425" s="24"/>
      <c r="O425" s="8" t="s">
        <v>71</v>
      </c>
      <c r="P425" s="15">
        <v>16.4864</v>
      </c>
      <c r="Q425" s="15">
        <v>39.354900000000001</v>
      </c>
      <c r="R425" s="15">
        <v>42.895499999999998</v>
      </c>
      <c r="S425" s="15">
        <v>0.22555800000000001</v>
      </c>
      <c r="T425" s="15">
        <v>0.281337</v>
      </c>
      <c r="U425" s="15">
        <v>0.28189599999999998</v>
      </c>
      <c r="V425" s="15">
        <v>5.1792999999999999E-2</v>
      </c>
      <c r="W425" s="15">
        <v>6.1500000000000001E-3</v>
      </c>
      <c r="X425" s="15">
        <v>99.5732</v>
      </c>
    </row>
    <row r="426" spans="1:24" x14ac:dyDescent="0.2">
      <c r="B426" s="22" t="s">
        <v>70</v>
      </c>
      <c r="C426" s="23">
        <v>13.8125</v>
      </c>
      <c r="D426" s="23">
        <v>45.5642</v>
      </c>
      <c r="E426" s="23">
        <v>40.067799999999998</v>
      </c>
      <c r="F426" s="23">
        <v>0.17532400000000001</v>
      </c>
      <c r="G426" s="23">
        <v>0.38183899999999998</v>
      </c>
      <c r="I426" s="23">
        <v>6.7632999999999999E-2</v>
      </c>
      <c r="J426" s="23">
        <v>2.4375000000000001E-2</v>
      </c>
      <c r="K426" s="24">
        <v>100.09399999999999</v>
      </c>
      <c r="M426" s="24"/>
      <c r="O426" s="8" t="s">
        <v>71</v>
      </c>
      <c r="P426" s="15">
        <v>16.400600000000001</v>
      </c>
      <c r="Q426" s="15">
        <v>39.349200000000003</v>
      </c>
      <c r="R426" s="15">
        <v>42.794499999999999</v>
      </c>
      <c r="S426" s="15">
        <v>0.22562299999999999</v>
      </c>
      <c r="T426" s="15">
        <v>0.27638600000000002</v>
      </c>
      <c r="U426" s="15">
        <v>0.27909800000000001</v>
      </c>
      <c r="V426" s="15">
        <v>5.0973999999999998E-2</v>
      </c>
      <c r="W426" s="15">
        <v>1.1610000000000001E-2</v>
      </c>
      <c r="X426" s="15">
        <v>99.394000000000005</v>
      </c>
    </row>
    <row r="427" spans="1:24" x14ac:dyDescent="0.2">
      <c r="B427" s="22" t="s">
        <v>70</v>
      </c>
      <c r="C427" s="23">
        <v>13.5162</v>
      </c>
      <c r="D427" s="23">
        <v>45.622</v>
      </c>
      <c r="E427" s="23">
        <v>39.629600000000003</v>
      </c>
      <c r="F427" s="23">
        <v>0.163607</v>
      </c>
      <c r="G427" s="23">
        <v>0.38023800000000002</v>
      </c>
      <c r="I427" s="23">
        <v>6.9324999999999998E-2</v>
      </c>
      <c r="J427" s="23">
        <v>3.3803E-2</v>
      </c>
      <c r="K427" s="24">
        <v>99.4148</v>
      </c>
      <c r="M427" s="24"/>
      <c r="N427" s="9" t="s">
        <v>18</v>
      </c>
      <c r="O427" s="8" t="s">
        <v>71</v>
      </c>
      <c r="P427" s="15">
        <v>16.401499999999999</v>
      </c>
      <c r="Q427" s="15">
        <v>39.373699999999999</v>
      </c>
      <c r="R427" s="15">
        <v>42.953099999999999</v>
      </c>
      <c r="S427" s="15">
        <v>0.22512799999999999</v>
      </c>
      <c r="T427" s="15">
        <v>0.278194</v>
      </c>
      <c r="U427" s="15">
        <v>0.279698</v>
      </c>
      <c r="V427" s="15">
        <v>5.876E-2</v>
      </c>
      <c r="W427" s="15">
        <v>1.7523E-2</v>
      </c>
      <c r="X427" s="15">
        <v>99.5792</v>
      </c>
    </row>
    <row r="428" spans="1:24" x14ac:dyDescent="0.2">
      <c r="B428" s="22" t="s">
        <v>70</v>
      </c>
      <c r="C428" s="23">
        <v>13.252000000000001</v>
      </c>
      <c r="D428" s="23">
        <v>46.014699999999998</v>
      </c>
      <c r="E428" s="23">
        <v>39.826300000000003</v>
      </c>
      <c r="F428" s="23">
        <v>0.16658700000000001</v>
      </c>
      <c r="G428" s="23">
        <v>0.40840199999999999</v>
      </c>
      <c r="I428" s="23">
        <v>7.4868000000000004E-2</v>
      </c>
      <c r="J428" s="23">
        <v>3.0214000000000001E-2</v>
      </c>
      <c r="K428" s="24">
        <v>99.773200000000003</v>
      </c>
      <c r="M428" s="24"/>
    </row>
    <row r="429" spans="1:24" x14ac:dyDescent="0.2">
      <c r="B429" s="22" t="s">
        <v>70</v>
      </c>
      <c r="C429" s="23">
        <v>12.901</v>
      </c>
      <c r="D429" s="23">
        <v>46.28</v>
      </c>
      <c r="E429" s="23">
        <v>39.921900000000001</v>
      </c>
      <c r="F429" s="23">
        <v>0.15861500000000001</v>
      </c>
      <c r="G429" s="23">
        <v>0.41197400000000001</v>
      </c>
      <c r="I429" s="23">
        <v>7.7328999999999995E-2</v>
      </c>
      <c r="J429" s="23">
        <v>3.2552999999999999E-2</v>
      </c>
      <c r="K429" s="24">
        <v>99.7834</v>
      </c>
      <c r="M429" s="24"/>
    </row>
    <row r="430" spans="1:24" x14ac:dyDescent="0.2">
      <c r="B430" s="22" t="s">
        <v>70</v>
      </c>
      <c r="C430" s="23">
        <v>12.656700000000001</v>
      </c>
      <c r="D430" s="23">
        <v>46.648699999999998</v>
      </c>
      <c r="E430" s="23">
        <v>40.120699999999999</v>
      </c>
      <c r="F430" s="23">
        <v>0.157611</v>
      </c>
      <c r="G430" s="23">
        <v>0.42066900000000002</v>
      </c>
      <c r="I430" s="23">
        <v>6.8076999999999999E-2</v>
      </c>
      <c r="J430" s="23">
        <v>1.9616000000000001E-2</v>
      </c>
      <c r="K430" s="24">
        <v>100.092</v>
      </c>
      <c r="M430" s="24"/>
    </row>
    <row r="431" spans="1:24" x14ac:dyDescent="0.2">
      <c r="B431" s="22" t="s">
        <v>70</v>
      </c>
      <c r="C431" s="23">
        <v>12.318899999999999</v>
      </c>
      <c r="D431" s="23">
        <v>46.845799999999997</v>
      </c>
      <c r="E431" s="23">
        <v>40.4116</v>
      </c>
      <c r="F431" s="23">
        <v>0.15424099999999999</v>
      </c>
      <c r="G431" s="23">
        <v>0.432508</v>
      </c>
      <c r="I431" s="23">
        <v>8.4455000000000002E-2</v>
      </c>
      <c r="J431" s="23">
        <v>3.2583000000000001E-2</v>
      </c>
      <c r="K431" s="24">
        <v>100.28</v>
      </c>
      <c r="M431" s="24"/>
    </row>
    <row r="432" spans="1:24" x14ac:dyDescent="0.2">
      <c r="B432" s="22" t="s">
        <v>70</v>
      </c>
      <c r="C432" s="23">
        <v>12.054500000000001</v>
      </c>
      <c r="D432" s="23">
        <v>46.818899999999999</v>
      </c>
      <c r="E432" s="23">
        <v>40.016100000000002</v>
      </c>
      <c r="F432" s="23">
        <v>0.148091</v>
      </c>
      <c r="G432" s="23">
        <v>0.43365900000000002</v>
      </c>
      <c r="I432" s="23">
        <v>7.8375E-2</v>
      </c>
      <c r="J432" s="23">
        <v>3.3021000000000002E-2</v>
      </c>
      <c r="K432" s="24">
        <v>99.582599999999999</v>
      </c>
      <c r="M432" s="24"/>
    </row>
    <row r="433" spans="1:13" x14ac:dyDescent="0.2">
      <c r="B433" s="22" t="s">
        <v>70</v>
      </c>
      <c r="C433" s="23">
        <v>11.781599999999999</v>
      </c>
      <c r="D433" s="23">
        <v>47.292099999999998</v>
      </c>
      <c r="E433" s="23">
        <v>40.3506</v>
      </c>
      <c r="F433" s="23">
        <v>0.14268500000000001</v>
      </c>
      <c r="G433" s="23">
        <v>0.44631300000000002</v>
      </c>
      <c r="I433" s="23">
        <v>7.3160000000000003E-2</v>
      </c>
      <c r="J433" s="23">
        <v>2.6369E-2</v>
      </c>
      <c r="K433" s="24">
        <v>100.113</v>
      </c>
      <c r="M433" s="24"/>
    </row>
    <row r="434" spans="1:13" x14ac:dyDescent="0.2">
      <c r="B434" s="22" t="s">
        <v>70</v>
      </c>
      <c r="C434" s="23">
        <v>11.5076</v>
      </c>
      <c r="D434" s="23">
        <v>47.4709</v>
      </c>
      <c r="E434" s="23">
        <v>40.3568</v>
      </c>
      <c r="F434" s="23">
        <v>0.14929899999999999</v>
      </c>
      <c r="G434" s="23">
        <v>0.461341</v>
      </c>
      <c r="I434" s="23">
        <v>8.2803000000000002E-2</v>
      </c>
      <c r="J434" s="23">
        <v>2.9342E-2</v>
      </c>
      <c r="K434" s="24">
        <v>100.05800000000001</v>
      </c>
      <c r="M434" s="24"/>
    </row>
    <row r="435" spans="1:13" x14ac:dyDescent="0.2">
      <c r="B435" s="22" t="s">
        <v>70</v>
      </c>
      <c r="C435" s="23">
        <v>11.2767</v>
      </c>
      <c r="D435" s="23">
        <v>47.41</v>
      </c>
      <c r="E435" s="23">
        <v>40.124299999999998</v>
      </c>
      <c r="F435" s="23">
        <v>0.14122499999999999</v>
      </c>
      <c r="G435" s="23">
        <v>0.45911600000000002</v>
      </c>
      <c r="I435" s="23">
        <v>6.9691000000000003E-2</v>
      </c>
      <c r="J435" s="23">
        <v>2.7123000000000001E-2</v>
      </c>
      <c r="K435" s="24">
        <v>99.508200000000002</v>
      </c>
      <c r="M435" s="24"/>
    </row>
    <row r="436" spans="1:13" x14ac:dyDescent="0.2">
      <c r="B436" s="22" t="s">
        <v>70</v>
      </c>
      <c r="C436" s="23">
        <v>11.1126</v>
      </c>
      <c r="D436" s="23">
        <v>48.025599999999997</v>
      </c>
      <c r="E436" s="23">
        <v>41.0456</v>
      </c>
      <c r="F436" s="23">
        <v>0.14973700000000001</v>
      </c>
      <c r="G436" s="23">
        <v>0.46010000000000001</v>
      </c>
      <c r="I436" s="23">
        <v>8.8075000000000001E-2</v>
      </c>
      <c r="J436" s="23">
        <v>3.0359000000000001E-2</v>
      </c>
      <c r="K436" s="24">
        <v>100.91200000000001</v>
      </c>
      <c r="M436" s="24"/>
    </row>
    <row r="437" spans="1:13" x14ac:dyDescent="0.2">
      <c r="B437" s="22" t="s">
        <v>70</v>
      </c>
      <c r="C437" s="23">
        <v>10.8874</v>
      </c>
      <c r="D437" s="23">
        <v>47.749699999999997</v>
      </c>
      <c r="E437" s="23">
        <v>40.186100000000003</v>
      </c>
      <c r="F437" s="23">
        <v>0.13167200000000001</v>
      </c>
      <c r="G437" s="23">
        <v>0.45320500000000002</v>
      </c>
      <c r="I437" s="23">
        <v>6.2496999999999997E-2</v>
      </c>
      <c r="J437" s="23">
        <v>3.4960999999999999E-2</v>
      </c>
      <c r="K437" s="24">
        <v>99.505600000000001</v>
      </c>
      <c r="M437" s="24"/>
    </row>
    <row r="438" spans="1:13" x14ac:dyDescent="0.2">
      <c r="B438" s="22" t="s">
        <v>70</v>
      </c>
      <c r="C438" s="23">
        <v>10.730399999999999</v>
      </c>
      <c r="D438" s="23">
        <v>47.994900000000001</v>
      </c>
      <c r="E438" s="23">
        <v>40.485300000000002</v>
      </c>
      <c r="F438" s="23">
        <v>0.14127799999999999</v>
      </c>
      <c r="G438" s="23">
        <v>0.46215899999999999</v>
      </c>
      <c r="I438" s="23">
        <v>6.9185999999999998E-2</v>
      </c>
      <c r="J438" s="23">
        <v>2.2578999999999998E-2</v>
      </c>
      <c r="K438" s="24">
        <v>99.905799999999999</v>
      </c>
      <c r="M438" s="24"/>
    </row>
    <row r="439" spans="1:13" x14ac:dyDescent="0.2">
      <c r="B439" s="22" t="s">
        <v>70</v>
      </c>
      <c r="C439" s="23">
        <v>10.5893</v>
      </c>
      <c r="D439" s="23">
        <v>48.284599999999998</v>
      </c>
      <c r="E439" s="23">
        <v>40.286999999999999</v>
      </c>
      <c r="F439" s="23">
        <v>0.13921500000000001</v>
      </c>
      <c r="G439" s="23">
        <v>0.47691899999999998</v>
      </c>
      <c r="I439" s="23">
        <v>7.3376999999999998E-2</v>
      </c>
      <c r="J439" s="23">
        <v>2.0254999999999999E-2</v>
      </c>
      <c r="K439" s="24">
        <v>99.870699999999999</v>
      </c>
      <c r="M439" s="24"/>
    </row>
    <row r="440" spans="1:13" x14ac:dyDescent="0.2">
      <c r="B440" s="22" t="s">
        <v>70</v>
      </c>
      <c r="C440" s="23">
        <v>10.446899999999999</v>
      </c>
      <c r="D440" s="23">
        <v>48.415199999999999</v>
      </c>
      <c r="E440" s="23">
        <v>40.285499999999999</v>
      </c>
      <c r="F440" s="23">
        <v>0.12786</v>
      </c>
      <c r="G440" s="23">
        <v>0.47380499999999998</v>
      </c>
      <c r="I440" s="23">
        <v>9.3984999999999999E-2</v>
      </c>
      <c r="J440" s="23">
        <v>3.7747000000000003E-2</v>
      </c>
      <c r="K440" s="24">
        <v>99.881</v>
      </c>
      <c r="M440" s="24"/>
    </row>
    <row r="441" spans="1:13" x14ac:dyDescent="0.2">
      <c r="B441" s="22" t="s">
        <v>70</v>
      </c>
      <c r="C441" s="23">
        <v>10.337899999999999</v>
      </c>
      <c r="D441" s="23">
        <v>48.585500000000003</v>
      </c>
      <c r="E441" s="23">
        <v>40.632599999999996</v>
      </c>
      <c r="F441" s="23">
        <v>0.13341500000000001</v>
      </c>
      <c r="G441" s="23">
        <v>0.47992099999999999</v>
      </c>
      <c r="I441" s="23">
        <v>7.7832999999999999E-2</v>
      </c>
      <c r="J441" s="23">
        <v>2.4715999999999998E-2</v>
      </c>
      <c r="K441" s="24">
        <v>100.27200000000001</v>
      </c>
      <c r="M441" s="24"/>
    </row>
    <row r="442" spans="1:13" x14ac:dyDescent="0.2">
      <c r="B442" s="22" t="s">
        <v>70</v>
      </c>
      <c r="C442" s="23">
        <v>10.2491</v>
      </c>
      <c r="D442" s="23">
        <v>48.245100000000001</v>
      </c>
      <c r="E442" s="23">
        <v>40.276699999999998</v>
      </c>
      <c r="F442" s="23">
        <v>0.13806399999999999</v>
      </c>
      <c r="G442" s="23">
        <v>0.46982800000000002</v>
      </c>
      <c r="I442" s="23">
        <v>8.0254000000000006E-2</v>
      </c>
      <c r="J442" s="23">
        <v>3.9115999999999998E-2</v>
      </c>
      <c r="K442" s="24">
        <v>99.498099999999994</v>
      </c>
      <c r="M442" s="24"/>
    </row>
    <row r="443" spans="1:13" x14ac:dyDescent="0.2">
      <c r="A443" s="2" t="s">
        <v>18</v>
      </c>
      <c r="B443" s="22" t="s">
        <v>70</v>
      </c>
      <c r="C443" s="23">
        <v>10.1173</v>
      </c>
      <c r="D443" s="23">
        <v>48.670099999999998</v>
      </c>
      <c r="E443" s="23">
        <v>40.884399999999999</v>
      </c>
      <c r="F443" s="23">
        <v>0.126613</v>
      </c>
      <c r="G443" s="23">
        <v>0.47653800000000002</v>
      </c>
      <c r="I443" s="23">
        <v>8.1626000000000004E-2</v>
      </c>
      <c r="J443" s="23">
        <v>4.1362999999999997E-2</v>
      </c>
      <c r="K443" s="24">
        <v>100.398</v>
      </c>
      <c r="M443" s="24"/>
    </row>
    <row r="444" spans="1:13" x14ac:dyDescent="0.2">
      <c r="A444" s="2" t="s">
        <v>15</v>
      </c>
      <c r="B444" s="22" t="s">
        <v>72</v>
      </c>
      <c r="C444" s="23">
        <v>19.819199999999999</v>
      </c>
      <c r="D444" s="23">
        <v>40.298499999999997</v>
      </c>
      <c r="E444" s="23">
        <v>39.137799999999999</v>
      </c>
      <c r="F444" s="23">
        <v>0.235238</v>
      </c>
      <c r="G444" s="23">
        <v>0.29208000000000001</v>
      </c>
      <c r="I444" s="23">
        <v>3.5075000000000002E-2</v>
      </c>
      <c r="J444" s="23">
        <v>1.7663000000000002E-2</v>
      </c>
      <c r="K444" s="24">
        <v>99.835599999999999</v>
      </c>
      <c r="M444" s="24"/>
    </row>
    <row r="445" spans="1:13" x14ac:dyDescent="0.2">
      <c r="B445" s="22" t="s">
        <v>72</v>
      </c>
      <c r="C445" s="23">
        <v>16.7775</v>
      </c>
      <c r="D445" s="23">
        <v>43.066600000000001</v>
      </c>
      <c r="E445" s="23">
        <v>39.503599999999999</v>
      </c>
      <c r="F445" s="23">
        <v>0.21476899999999999</v>
      </c>
      <c r="G445" s="23">
        <v>0.30735899999999999</v>
      </c>
      <c r="I445" s="23">
        <v>6.0987E-2</v>
      </c>
      <c r="J445" s="23">
        <v>1.1967999999999999E-2</v>
      </c>
      <c r="K445" s="24">
        <v>99.942800000000005</v>
      </c>
      <c r="M445" s="24"/>
    </row>
    <row r="446" spans="1:13" x14ac:dyDescent="0.2">
      <c r="B446" s="22" t="s">
        <v>72</v>
      </c>
      <c r="C446" s="23">
        <v>15.6462</v>
      </c>
      <c r="D446" s="23">
        <v>43.825400000000002</v>
      </c>
      <c r="E446" s="23">
        <v>39.335000000000001</v>
      </c>
      <c r="F446" s="23">
        <v>0.20816299999999999</v>
      </c>
      <c r="G446" s="23">
        <v>0.33061499999999999</v>
      </c>
      <c r="I446" s="23">
        <v>5.8714000000000002E-2</v>
      </c>
      <c r="J446" s="23">
        <v>1.4818E-2</v>
      </c>
      <c r="K446" s="24">
        <v>99.418899999999994</v>
      </c>
      <c r="M446" s="24"/>
    </row>
    <row r="447" spans="1:13" x14ac:dyDescent="0.2">
      <c r="B447" s="22" t="s">
        <v>72</v>
      </c>
      <c r="C447" s="23">
        <v>15.1038</v>
      </c>
      <c r="D447" s="23">
        <v>44.356900000000003</v>
      </c>
      <c r="E447" s="23">
        <v>39.295000000000002</v>
      </c>
      <c r="F447" s="23">
        <v>0.185306</v>
      </c>
      <c r="G447" s="23">
        <v>0.34850399999999998</v>
      </c>
      <c r="I447" s="23">
        <v>6.8824999999999997E-2</v>
      </c>
      <c r="J447" s="23">
        <v>3.6651000000000003E-2</v>
      </c>
      <c r="K447" s="24">
        <v>99.394999999999996</v>
      </c>
      <c r="M447" s="24"/>
    </row>
    <row r="448" spans="1:13" x14ac:dyDescent="0.2">
      <c r="B448" s="22" t="s">
        <v>72</v>
      </c>
      <c r="C448" s="23">
        <v>14.6187</v>
      </c>
      <c r="D448" s="23">
        <v>44.848500000000001</v>
      </c>
      <c r="E448" s="23">
        <v>40.427199999999999</v>
      </c>
      <c r="F448" s="23">
        <v>0.189308</v>
      </c>
      <c r="G448" s="23">
        <v>0.36227599999999999</v>
      </c>
      <c r="I448" s="23">
        <v>6.1011999999999997E-2</v>
      </c>
      <c r="J448" s="23">
        <v>3.8080999999999997E-2</v>
      </c>
      <c r="K448" s="24">
        <v>100.545</v>
      </c>
      <c r="M448" s="24"/>
    </row>
    <row r="449" spans="1:13" x14ac:dyDescent="0.2">
      <c r="B449" s="22" t="s">
        <v>72</v>
      </c>
      <c r="C449" s="23">
        <v>14.258100000000001</v>
      </c>
      <c r="D449" s="23">
        <v>45.098700000000001</v>
      </c>
      <c r="E449" s="23">
        <v>39.599600000000002</v>
      </c>
      <c r="F449" s="23">
        <v>0.18857399999999999</v>
      </c>
      <c r="G449" s="23">
        <v>0.37060100000000001</v>
      </c>
      <c r="I449" s="23">
        <v>7.9713999999999993E-2</v>
      </c>
      <c r="J449" s="23">
        <v>1.7066999999999999E-2</v>
      </c>
      <c r="K449" s="24">
        <v>99.612399999999994</v>
      </c>
      <c r="M449" s="24"/>
    </row>
    <row r="450" spans="1:13" x14ac:dyDescent="0.2">
      <c r="B450" s="22" t="s">
        <v>72</v>
      </c>
      <c r="C450" s="23">
        <v>13.8353</v>
      </c>
      <c r="D450" s="23">
        <v>45.106299999999997</v>
      </c>
      <c r="E450" s="23">
        <v>39.796700000000001</v>
      </c>
      <c r="F450" s="23">
        <v>0.17548900000000001</v>
      </c>
      <c r="G450" s="23">
        <v>0.395652</v>
      </c>
      <c r="I450" s="23">
        <v>6.9375000000000006E-2</v>
      </c>
      <c r="J450" s="23">
        <v>2.3924999999999998E-2</v>
      </c>
      <c r="K450" s="24">
        <v>99.402699999999996</v>
      </c>
      <c r="M450" s="24"/>
    </row>
    <row r="451" spans="1:13" x14ac:dyDescent="0.2">
      <c r="B451" s="22" t="s">
        <v>72</v>
      </c>
      <c r="C451" s="23">
        <v>13.4504</v>
      </c>
      <c r="D451" s="23">
        <v>45.7211</v>
      </c>
      <c r="E451" s="23">
        <v>39.875799999999998</v>
      </c>
      <c r="F451" s="23">
        <v>0.16442100000000001</v>
      </c>
      <c r="G451" s="23">
        <v>0.40635700000000002</v>
      </c>
      <c r="I451" s="23">
        <v>7.3155999999999999E-2</v>
      </c>
      <c r="J451" s="23">
        <v>2.6698E-2</v>
      </c>
      <c r="K451" s="24">
        <v>99.7179</v>
      </c>
      <c r="M451" s="24"/>
    </row>
    <row r="452" spans="1:13" x14ac:dyDescent="0.2">
      <c r="B452" s="22" t="s">
        <v>72</v>
      </c>
      <c r="C452" s="23">
        <v>13.0694</v>
      </c>
      <c r="D452" s="23">
        <v>46.164700000000003</v>
      </c>
      <c r="E452" s="23">
        <v>40.142899999999997</v>
      </c>
      <c r="F452" s="23">
        <v>0.159384</v>
      </c>
      <c r="G452" s="23">
        <v>0.41344500000000001</v>
      </c>
      <c r="I452" s="23">
        <v>8.3354999999999999E-2</v>
      </c>
      <c r="J452" s="23">
        <v>3.2355000000000002E-2</v>
      </c>
      <c r="K452" s="24">
        <v>100.066</v>
      </c>
      <c r="M452" s="24"/>
    </row>
    <row r="453" spans="1:13" x14ac:dyDescent="0.2">
      <c r="B453" s="22" t="s">
        <v>72</v>
      </c>
      <c r="C453" s="23">
        <v>12.728199999999999</v>
      </c>
      <c r="D453" s="23">
        <v>46.590299999999999</v>
      </c>
      <c r="E453" s="23">
        <v>40.708399999999997</v>
      </c>
      <c r="F453" s="23">
        <v>0.15886600000000001</v>
      </c>
      <c r="G453" s="23">
        <v>0.423317</v>
      </c>
      <c r="I453" s="23">
        <v>7.9848000000000002E-2</v>
      </c>
      <c r="J453" s="23">
        <v>4.2374000000000002E-2</v>
      </c>
      <c r="K453" s="24">
        <v>100.73099999999999</v>
      </c>
      <c r="M453" s="24"/>
    </row>
    <row r="454" spans="1:13" x14ac:dyDescent="0.2">
      <c r="B454" s="22" t="s">
        <v>72</v>
      </c>
      <c r="C454" s="23">
        <v>12.355600000000001</v>
      </c>
      <c r="D454" s="23">
        <v>46.798499999999997</v>
      </c>
      <c r="E454" s="23">
        <v>40.432499999999997</v>
      </c>
      <c r="F454" s="23">
        <v>0.154505</v>
      </c>
      <c r="G454" s="23">
        <v>0.440355</v>
      </c>
      <c r="I454" s="23">
        <v>9.4990000000000005E-2</v>
      </c>
      <c r="J454" s="23">
        <v>2.1131E-2</v>
      </c>
      <c r="K454" s="24">
        <v>100.298</v>
      </c>
      <c r="M454" s="24"/>
    </row>
    <row r="455" spans="1:13" x14ac:dyDescent="0.2">
      <c r="B455" s="22" t="s">
        <v>72</v>
      </c>
      <c r="C455" s="23">
        <v>12.0722</v>
      </c>
      <c r="D455" s="23">
        <v>47.075200000000002</v>
      </c>
      <c r="E455" s="23">
        <v>40.685699999999997</v>
      </c>
      <c r="F455" s="23">
        <v>0.14272399999999999</v>
      </c>
      <c r="G455" s="23">
        <v>0.43912099999999998</v>
      </c>
      <c r="I455" s="23">
        <v>7.349E-2</v>
      </c>
      <c r="J455" s="23">
        <v>4.1753999999999999E-2</v>
      </c>
      <c r="K455" s="24">
        <v>100.53</v>
      </c>
      <c r="M455" s="24"/>
    </row>
    <row r="456" spans="1:13" x14ac:dyDescent="0.2">
      <c r="B456" s="22" t="s">
        <v>72</v>
      </c>
      <c r="C456" s="23">
        <v>11.743600000000001</v>
      </c>
      <c r="D456" s="23">
        <v>47.236199999999997</v>
      </c>
      <c r="E456" s="23">
        <v>40.472900000000003</v>
      </c>
      <c r="F456" s="23">
        <v>0.15324699999999999</v>
      </c>
      <c r="G456" s="23">
        <v>0.43956000000000001</v>
      </c>
      <c r="I456" s="23">
        <v>8.4790000000000004E-2</v>
      </c>
      <c r="J456" s="23">
        <v>3.1583E-2</v>
      </c>
      <c r="K456" s="24">
        <v>100.16200000000001</v>
      </c>
      <c r="M456" s="24"/>
    </row>
    <row r="457" spans="1:13" x14ac:dyDescent="0.2">
      <c r="B457" s="22" t="s">
        <v>72</v>
      </c>
      <c r="C457" s="23">
        <v>11.502000000000001</v>
      </c>
      <c r="D457" s="23">
        <v>47.5501</v>
      </c>
      <c r="E457" s="23">
        <v>41.035499999999999</v>
      </c>
      <c r="F457" s="23">
        <v>0.14527000000000001</v>
      </c>
      <c r="G457" s="23">
        <v>0.45435500000000001</v>
      </c>
      <c r="I457" s="23">
        <v>7.3992000000000002E-2</v>
      </c>
      <c r="J457" s="23">
        <v>2.7422999999999999E-2</v>
      </c>
      <c r="K457" s="24">
        <v>100.789</v>
      </c>
      <c r="M457" s="24"/>
    </row>
    <row r="458" spans="1:13" x14ac:dyDescent="0.2">
      <c r="B458" s="22" t="s">
        <v>72</v>
      </c>
      <c r="C458" s="23">
        <v>11.250299999999999</v>
      </c>
      <c r="D458" s="23">
        <v>47.845500000000001</v>
      </c>
      <c r="E458" s="23">
        <v>40.778399999999998</v>
      </c>
      <c r="F458" s="23">
        <v>0.132885</v>
      </c>
      <c r="G458" s="23">
        <v>0.46581699999999998</v>
      </c>
      <c r="I458" s="23">
        <v>9.8257999999999998E-2</v>
      </c>
      <c r="J458" s="23">
        <v>3.6694999999999998E-2</v>
      </c>
      <c r="K458" s="24">
        <v>100.608</v>
      </c>
      <c r="M458" s="24"/>
    </row>
    <row r="459" spans="1:13" x14ac:dyDescent="0.2">
      <c r="B459" s="22" t="s">
        <v>73</v>
      </c>
      <c r="C459" s="23">
        <v>11.0092</v>
      </c>
      <c r="D459" s="23">
        <v>47.929600000000001</v>
      </c>
      <c r="E459" s="23">
        <v>40.953200000000002</v>
      </c>
      <c r="F459" s="23">
        <v>0.139071</v>
      </c>
      <c r="G459" s="23">
        <v>0.458063</v>
      </c>
      <c r="I459" s="23">
        <v>7.4824000000000002E-2</v>
      </c>
      <c r="J459" s="23">
        <v>3.1836000000000003E-2</v>
      </c>
      <c r="K459" s="24">
        <v>100.596</v>
      </c>
      <c r="M459" s="24"/>
    </row>
    <row r="460" spans="1:13" x14ac:dyDescent="0.2">
      <c r="B460" s="22" t="s">
        <v>73</v>
      </c>
      <c r="C460" s="23">
        <v>10.8299</v>
      </c>
      <c r="D460" s="23">
        <v>48.010800000000003</v>
      </c>
      <c r="E460" s="23">
        <v>40.771599999999999</v>
      </c>
      <c r="F460" s="23">
        <v>0.13861200000000001</v>
      </c>
      <c r="G460" s="23">
        <v>0.449795</v>
      </c>
      <c r="I460" s="23">
        <v>7.5880000000000003E-2</v>
      </c>
      <c r="J460" s="23">
        <v>3.372E-2</v>
      </c>
      <c r="K460" s="24">
        <v>100.31</v>
      </c>
      <c r="M460" s="24"/>
    </row>
    <row r="461" spans="1:13" x14ac:dyDescent="0.2">
      <c r="B461" s="22" t="s">
        <v>73</v>
      </c>
      <c r="C461" s="23">
        <v>10.712</v>
      </c>
      <c r="D461" s="23">
        <v>48.042299999999997</v>
      </c>
      <c r="E461" s="23">
        <v>40.881799999999998</v>
      </c>
      <c r="F461" s="23">
        <v>0.13231899999999999</v>
      </c>
      <c r="G461" s="23">
        <v>0.46930300000000003</v>
      </c>
      <c r="I461" s="23">
        <v>8.0198000000000005E-2</v>
      </c>
      <c r="J461" s="23">
        <v>6.9858000000000003E-2</v>
      </c>
      <c r="K461" s="24">
        <v>100.38800000000001</v>
      </c>
      <c r="M461" s="24"/>
    </row>
    <row r="462" spans="1:13" x14ac:dyDescent="0.2">
      <c r="B462" s="22" t="s">
        <v>73</v>
      </c>
      <c r="C462" s="23">
        <v>10.596500000000001</v>
      </c>
      <c r="D462" s="23">
        <v>48.353200000000001</v>
      </c>
      <c r="E462" s="23">
        <v>41.316299999999998</v>
      </c>
      <c r="F462" s="23">
        <v>0.12640399999999999</v>
      </c>
      <c r="G462" s="23">
        <v>0.46699800000000002</v>
      </c>
      <c r="I462" s="23">
        <v>8.1608E-2</v>
      </c>
      <c r="J462" s="23">
        <v>3.3331E-2</v>
      </c>
      <c r="K462" s="24">
        <v>100.974</v>
      </c>
      <c r="M462" s="24"/>
    </row>
    <row r="463" spans="1:13" x14ac:dyDescent="0.2">
      <c r="A463" s="2" t="s">
        <v>18</v>
      </c>
      <c r="B463" s="22" t="s">
        <v>73</v>
      </c>
      <c r="C463" s="23">
        <v>10.521800000000001</v>
      </c>
      <c r="D463" s="23">
        <v>48.349699999999999</v>
      </c>
      <c r="E463" s="23">
        <v>40.869399999999999</v>
      </c>
      <c r="F463" s="23">
        <v>0.13236899999999999</v>
      </c>
      <c r="G463" s="23">
        <v>0.47238799999999997</v>
      </c>
      <c r="I463" s="23">
        <v>8.0096000000000001E-2</v>
      </c>
      <c r="J463" s="23">
        <v>3.2738000000000003E-2</v>
      </c>
      <c r="K463" s="24">
        <v>100.459</v>
      </c>
      <c r="M463" s="24"/>
    </row>
    <row r="464" spans="1:13" x14ac:dyDescent="0.2">
      <c r="B464" s="2" t="s">
        <v>35</v>
      </c>
      <c r="C464" s="15">
        <v>9.5579300000000007</v>
      </c>
      <c r="D464" s="15">
        <v>48.597999999999999</v>
      </c>
      <c r="E464" s="15">
        <v>40.201799999999999</v>
      </c>
      <c r="F464" s="15">
        <v>0.12973799999999999</v>
      </c>
      <c r="G464" s="15">
        <v>0.37019800000000003</v>
      </c>
      <c r="I464" s="15">
        <v>1.3564E-2</v>
      </c>
      <c r="J464" s="15">
        <v>1.2473E-2</v>
      </c>
      <c r="K464" s="16">
        <v>98.883700000000005</v>
      </c>
      <c r="M464" s="24"/>
    </row>
    <row r="465" spans="1:13" x14ac:dyDescent="0.2">
      <c r="B465" s="2" t="s">
        <v>35</v>
      </c>
      <c r="C465" s="15">
        <v>9.5673700000000004</v>
      </c>
      <c r="D465" s="15">
        <v>48.660800000000002</v>
      </c>
      <c r="E465" s="15">
        <v>39.945900000000002</v>
      </c>
      <c r="F465" s="15">
        <v>0.13330400000000001</v>
      </c>
      <c r="G465" s="15">
        <v>0.37023099999999998</v>
      </c>
      <c r="I465" s="15">
        <v>1.9769999999999999E-2</v>
      </c>
      <c r="J465" s="15">
        <v>6.4429999999999999E-3</v>
      </c>
      <c r="K465" s="16">
        <v>98.703800000000001</v>
      </c>
      <c r="M465" s="16"/>
    </row>
    <row r="466" spans="1:13" x14ac:dyDescent="0.2">
      <c r="B466" s="2" t="s">
        <v>35</v>
      </c>
      <c r="C466" s="15">
        <v>9.5895499999999991</v>
      </c>
      <c r="D466" s="15">
        <v>48.697000000000003</v>
      </c>
      <c r="E466" s="15">
        <v>40.265599999999999</v>
      </c>
      <c r="F466" s="15">
        <v>0.14551900000000001</v>
      </c>
      <c r="G466" s="15">
        <v>0.36309900000000001</v>
      </c>
      <c r="I466" s="15">
        <v>1.3701E-2</v>
      </c>
      <c r="J466" s="15">
        <v>1.9123999999999999E-2</v>
      </c>
      <c r="K466" s="16">
        <v>99.093599999999995</v>
      </c>
      <c r="M466" s="16"/>
    </row>
    <row r="467" spans="1:13" x14ac:dyDescent="0.2">
      <c r="B467" s="2" t="s">
        <v>35</v>
      </c>
      <c r="C467" s="15">
        <v>9.5822299999999991</v>
      </c>
      <c r="D467" s="15">
        <v>49.006300000000003</v>
      </c>
      <c r="E467" s="15">
        <v>40.104599999999998</v>
      </c>
      <c r="F467" s="15">
        <v>0.13478499999999999</v>
      </c>
      <c r="G467" s="15">
        <v>0.37507299999999999</v>
      </c>
      <c r="I467" s="15">
        <v>8.9160000000000003E-3</v>
      </c>
      <c r="J467" s="15">
        <v>9.7289999999999998E-3</v>
      </c>
      <c r="K467" s="16">
        <v>99.221500000000006</v>
      </c>
      <c r="M467" s="16"/>
    </row>
    <row r="468" spans="1:13" x14ac:dyDescent="0.2">
      <c r="A468" s="2" t="s">
        <v>15</v>
      </c>
      <c r="B468" s="22" t="s">
        <v>74</v>
      </c>
      <c r="C468" s="23">
        <v>14.857100000000001</v>
      </c>
      <c r="D468" s="23">
        <v>43.832599999999999</v>
      </c>
      <c r="E468" s="23">
        <v>39.710999999999999</v>
      </c>
      <c r="F468" s="23">
        <v>0.18875400000000001</v>
      </c>
      <c r="G468" s="23">
        <v>0.39278400000000002</v>
      </c>
      <c r="I468" s="23">
        <v>6.2670000000000003E-2</v>
      </c>
      <c r="J468" s="23">
        <v>6.3899999999999998E-3</v>
      </c>
      <c r="K468" s="24">
        <v>99.051199999999994</v>
      </c>
      <c r="M468" s="16"/>
    </row>
    <row r="469" spans="1:13" x14ac:dyDescent="0.2">
      <c r="B469" s="22" t="s">
        <v>74</v>
      </c>
      <c r="C469" s="23">
        <v>11.778600000000001</v>
      </c>
      <c r="D469" s="23">
        <v>46.459800000000001</v>
      </c>
      <c r="E469" s="23">
        <v>39.911499999999997</v>
      </c>
      <c r="F469" s="23">
        <v>0.14247000000000001</v>
      </c>
      <c r="G469" s="23">
        <v>0.47058699999999998</v>
      </c>
      <c r="I469" s="23">
        <v>8.6215E-2</v>
      </c>
      <c r="J469" s="23">
        <v>2.1509E-2</v>
      </c>
      <c r="K469" s="24">
        <v>98.870699999999999</v>
      </c>
      <c r="M469" s="24"/>
    </row>
    <row r="470" spans="1:13" x14ac:dyDescent="0.2">
      <c r="B470" s="22" t="s">
        <v>74</v>
      </c>
      <c r="C470" s="23">
        <v>10.137700000000001</v>
      </c>
      <c r="D470" s="23">
        <v>48.496000000000002</v>
      </c>
      <c r="E470" s="23">
        <v>41.415999999999997</v>
      </c>
      <c r="F470" s="23">
        <v>0.13305800000000001</v>
      </c>
      <c r="G470" s="23">
        <v>0.48000999999999999</v>
      </c>
      <c r="I470" s="23">
        <v>7.9216999999999996E-2</v>
      </c>
      <c r="J470" s="23">
        <v>2.1614000000000001E-2</v>
      </c>
      <c r="K470" s="24">
        <v>100.764</v>
      </c>
      <c r="M470" s="24"/>
    </row>
    <row r="471" spans="1:13" x14ac:dyDescent="0.2">
      <c r="B471" s="22" t="s">
        <v>74</v>
      </c>
      <c r="C471" s="23">
        <v>9.5590700000000002</v>
      </c>
      <c r="D471" s="23">
        <v>48.865900000000003</v>
      </c>
      <c r="E471" s="23">
        <v>40.543199999999999</v>
      </c>
      <c r="F471" s="23">
        <v>0.126335</v>
      </c>
      <c r="G471" s="23">
        <v>0.48590499999999998</v>
      </c>
      <c r="I471" s="23">
        <v>7.6841999999999994E-2</v>
      </c>
      <c r="J471" s="23">
        <v>2.0183E-2</v>
      </c>
      <c r="K471" s="24">
        <v>99.677499999999995</v>
      </c>
      <c r="M471" s="24"/>
    </row>
    <row r="472" spans="1:13" x14ac:dyDescent="0.2">
      <c r="B472" s="22" t="s">
        <v>74</v>
      </c>
      <c r="C472" s="23">
        <v>9.3791899999999995</v>
      </c>
      <c r="D472" s="23">
        <v>49.226900000000001</v>
      </c>
      <c r="E472" s="23">
        <v>41.015099999999997</v>
      </c>
      <c r="F472" s="23">
        <v>0.12139</v>
      </c>
      <c r="G472" s="23">
        <v>0.490033</v>
      </c>
      <c r="I472" s="23">
        <v>9.6331E-2</v>
      </c>
      <c r="J472" s="23">
        <v>4.4318999999999997E-2</v>
      </c>
      <c r="K472" s="24">
        <v>100.373</v>
      </c>
      <c r="M472" s="24"/>
    </row>
    <row r="473" spans="1:13" x14ac:dyDescent="0.2">
      <c r="B473" s="22" t="s">
        <v>74</v>
      </c>
      <c r="C473" s="23">
        <v>9.2840699999999998</v>
      </c>
      <c r="D473" s="23">
        <v>49.170200000000001</v>
      </c>
      <c r="E473" s="23">
        <v>41.036099999999998</v>
      </c>
      <c r="F473" s="23">
        <v>0.12862199999999999</v>
      </c>
      <c r="G473" s="23">
        <v>0.47997600000000001</v>
      </c>
      <c r="I473" s="23">
        <v>6.8940000000000001E-2</v>
      </c>
      <c r="J473" s="23">
        <v>3.4111000000000002E-2</v>
      </c>
      <c r="K473" s="24">
        <v>100.202</v>
      </c>
      <c r="M473" s="24"/>
    </row>
    <row r="474" spans="1:13" x14ac:dyDescent="0.2">
      <c r="B474" s="22" t="s">
        <v>74</v>
      </c>
      <c r="C474" s="23">
        <v>9.3564299999999996</v>
      </c>
      <c r="D474" s="23">
        <v>49.133600000000001</v>
      </c>
      <c r="E474" s="23">
        <v>40.957500000000003</v>
      </c>
      <c r="F474" s="23">
        <v>0.128522</v>
      </c>
      <c r="G474" s="23">
        <v>0.48044900000000001</v>
      </c>
      <c r="I474" s="23">
        <v>8.6084999999999995E-2</v>
      </c>
      <c r="J474" s="23">
        <v>3.6524000000000001E-2</v>
      </c>
      <c r="K474" s="24">
        <v>100.179</v>
      </c>
      <c r="M474" s="24"/>
    </row>
    <row r="475" spans="1:13" x14ac:dyDescent="0.2">
      <c r="B475" s="22" t="s">
        <v>74</v>
      </c>
      <c r="C475" s="23">
        <v>9.4096799999999998</v>
      </c>
      <c r="D475" s="23">
        <v>49.0366</v>
      </c>
      <c r="E475" s="23">
        <v>40.426200000000001</v>
      </c>
      <c r="F475" s="23">
        <v>0.12848899999999999</v>
      </c>
      <c r="G475" s="23">
        <v>0.47937400000000002</v>
      </c>
      <c r="I475" s="23">
        <v>7.3582999999999996E-2</v>
      </c>
      <c r="J475" s="23">
        <v>3.4099999999999998E-2</v>
      </c>
      <c r="K475" s="24">
        <v>99.588099999999997</v>
      </c>
      <c r="M475" s="24"/>
    </row>
    <row r="476" spans="1:13" x14ac:dyDescent="0.2">
      <c r="B476" s="22" t="s">
        <v>74</v>
      </c>
      <c r="C476" s="23">
        <v>9.3918800000000005</v>
      </c>
      <c r="D476" s="23">
        <v>49.2455</v>
      </c>
      <c r="E476" s="23">
        <v>41.488599999999998</v>
      </c>
      <c r="F476" s="23">
        <v>0.127802</v>
      </c>
      <c r="G476" s="23">
        <v>0.47563499999999997</v>
      </c>
      <c r="I476" s="23">
        <v>8.9820999999999998E-2</v>
      </c>
      <c r="J476" s="23">
        <v>3.9031999999999997E-2</v>
      </c>
      <c r="K476" s="24">
        <v>100.858</v>
      </c>
      <c r="M476" s="24"/>
    </row>
    <row r="477" spans="1:13" x14ac:dyDescent="0.2">
      <c r="B477" s="22" t="s">
        <v>74</v>
      </c>
      <c r="C477" s="23">
        <v>9.4082699999999999</v>
      </c>
      <c r="D477" s="23">
        <v>48.953099999999999</v>
      </c>
      <c r="E477" s="23">
        <v>40.880000000000003</v>
      </c>
      <c r="F477" s="23">
        <v>0.13014700000000001</v>
      </c>
      <c r="G477" s="23">
        <v>0.471474</v>
      </c>
      <c r="I477" s="23">
        <v>8.5629999999999998E-2</v>
      </c>
      <c r="J477" s="23">
        <v>3.8861E-2</v>
      </c>
      <c r="K477" s="24">
        <v>99.967500000000001</v>
      </c>
      <c r="M477" s="24"/>
    </row>
    <row r="478" spans="1:13" x14ac:dyDescent="0.2">
      <c r="B478" s="22" t="s">
        <v>74</v>
      </c>
      <c r="C478" s="23">
        <v>9.4055499999999999</v>
      </c>
      <c r="D478" s="23">
        <v>49.011400000000002</v>
      </c>
      <c r="E478" s="23">
        <v>41.172499999999999</v>
      </c>
      <c r="F478" s="23">
        <v>0.124983</v>
      </c>
      <c r="G478" s="23">
        <v>0.47729100000000002</v>
      </c>
      <c r="I478" s="23">
        <v>0.111114</v>
      </c>
      <c r="J478" s="23">
        <v>2.7726000000000001E-2</v>
      </c>
      <c r="K478" s="24">
        <v>100.331</v>
      </c>
      <c r="M478" s="24"/>
    </row>
    <row r="479" spans="1:13" x14ac:dyDescent="0.2">
      <c r="B479" s="22" t="s">
        <v>74</v>
      </c>
      <c r="C479" s="23">
        <v>9.3944399999999995</v>
      </c>
      <c r="D479" s="23">
        <v>48.8568</v>
      </c>
      <c r="E479" s="23">
        <v>40.499699999999997</v>
      </c>
      <c r="F479" s="23">
        <v>0.123298</v>
      </c>
      <c r="G479" s="23">
        <v>0.47178799999999999</v>
      </c>
      <c r="I479" s="23">
        <v>9.1468999999999995E-2</v>
      </c>
      <c r="J479" s="23">
        <v>2.2859000000000001E-2</v>
      </c>
      <c r="K479" s="24">
        <v>99.460400000000007</v>
      </c>
      <c r="M479" s="24"/>
    </row>
    <row r="480" spans="1:13" x14ac:dyDescent="0.2">
      <c r="B480" s="22" t="s">
        <v>74</v>
      </c>
      <c r="C480" s="23">
        <v>9.4492200000000004</v>
      </c>
      <c r="D480" s="23">
        <v>48.652299999999997</v>
      </c>
      <c r="E480" s="23">
        <v>40.484400000000001</v>
      </c>
      <c r="F480" s="23">
        <v>0.12972900000000001</v>
      </c>
      <c r="G480" s="23">
        <v>0.47537699999999999</v>
      </c>
      <c r="I480" s="23">
        <v>9.0392E-2</v>
      </c>
      <c r="J480" s="23">
        <v>1.7554E-2</v>
      </c>
      <c r="K480" s="24">
        <v>99.298900000000003</v>
      </c>
      <c r="M480" s="24"/>
    </row>
    <row r="481" spans="2:13" x14ac:dyDescent="0.2">
      <c r="B481" s="22" t="s">
        <v>74</v>
      </c>
      <c r="C481" s="23">
        <v>9.4995200000000004</v>
      </c>
      <c r="D481" s="23">
        <v>48.661299999999997</v>
      </c>
      <c r="E481" s="23">
        <v>40.665399999999998</v>
      </c>
      <c r="F481" s="23">
        <v>0.13391600000000001</v>
      </c>
      <c r="G481" s="23">
        <v>0.46656300000000001</v>
      </c>
      <c r="I481" s="23">
        <v>7.8798999999999994E-2</v>
      </c>
      <c r="J481" s="23">
        <v>3.5215000000000003E-2</v>
      </c>
      <c r="K481" s="24">
        <v>99.540700000000001</v>
      </c>
      <c r="M481" s="24"/>
    </row>
    <row r="482" spans="2:13" x14ac:dyDescent="0.2">
      <c r="B482" s="22" t="s">
        <v>74</v>
      </c>
      <c r="C482" s="23">
        <v>9.5075500000000002</v>
      </c>
      <c r="D482" s="23">
        <v>48.946399999999997</v>
      </c>
      <c r="E482" s="23">
        <v>40.6113</v>
      </c>
      <c r="F482" s="23">
        <v>0.130387</v>
      </c>
      <c r="G482" s="23">
        <v>0.47348600000000002</v>
      </c>
      <c r="I482" s="23">
        <v>6.1771E-2</v>
      </c>
      <c r="J482" s="23">
        <v>2.6634999999999999E-2</v>
      </c>
      <c r="K482" s="24">
        <v>99.757499999999993</v>
      </c>
      <c r="M482" s="24"/>
    </row>
    <row r="483" spans="2:13" x14ac:dyDescent="0.2">
      <c r="B483" s="22" t="s">
        <v>74</v>
      </c>
      <c r="C483" s="23">
        <v>9.5539400000000008</v>
      </c>
      <c r="D483" s="23">
        <v>48.957599999999999</v>
      </c>
      <c r="E483" s="23">
        <v>40.936100000000003</v>
      </c>
      <c r="F483" s="23">
        <v>0.125694</v>
      </c>
      <c r="G483" s="23">
        <v>0.480966</v>
      </c>
      <c r="I483" s="23">
        <v>8.5824999999999999E-2</v>
      </c>
      <c r="J483" s="23">
        <v>2.1350000000000001E-2</v>
      </c>
      <c r="K483" s="24">
        <v>100.161</v>
      </c>
      <c r="M483" s="24"/>
    </row>
    <row r="484" spans="2:13" x14ac:dyDescent="0.2">
      <c r="B484" s="22" t="s">
        <v>74</v>
      </c>
      <c r="C484" s="23">
        <v>9.5991</v>
      </c>
      <c r="D484" s="23">
        <v>48.927199999999999</v>
      </c>
      <c r="E484" s="23">
        <v>40.935400000000001</v>
      </c>
      <c r="F484" s="23">
        <v>0.13203100000000001</v>
      </c>
      <c r="G484" s="23">
        <v>0.46797899999999998</v>
      </c>
      <c r="I484" s="23">
        <v>6.2502000000000002E-2</v>
      </c>
      <c r="J484" s="23">
        <v>2.3446999999999999E-2</v>
      </c>
      <c r="K484" s="24">
        <v>100.148</v>
      </c>
      <c r="M484" s="24"/>
    </row>
    <row r="485" spans="2:13" x14ac:dyDescent="0.2">
      <c r="B485" s="22" t="s">
        <v>74</v>
      </c>
      <c r="C485" s="23">
        <v>9.5995899999999992</v>
      </c>
      <c r="D485" s="23">
        <v>48.995199999999997</v>
      </c>
      <c r="E485" s="23">
        <v>41.092500000000001</v>
      </c>
      <c r="F485" s="23">
        <v>0.12352399999999999</v>
      </c>
      <c r="G485" s="23">
        <v>0.46270899999999998</v>
      </c>
      <c r="I485" s="23">
        <v>9.6959000000000004E-2</v>
      </c>
      <c r="J485" s="23">
        <v>2.8947000000000001E-2</v>
      </c>
      <c r="K485" s="24">
        <v>100.399</v>
      </c>
      <c r="M485" s="24"/>
    </row>
    <row r="486" spans="2:13" x14ac:dyDescent="0.2">
      <c r="B486" s="22" t="s">
        <v>74</v>
      </c>
      <c r="C486" s="23">
        <v>9.57287</v>
      </c>
      <c r="D486" s="23">
        <v>48.939500000000002</v>
      </c>
      <c r="E486" s="23">
        <v>41.064100000000003</v>
      </c>
      <c r="F486" s="23">
        <v>0.121264</v>
      </c>
      <c r="G486" s="23">
        <v>0.470941</v>
      </c>
      <c r="I486" s="23">
        <v>0.101631</v>
      </c>
      <c r="J486" s="23">
        <v>2.3352000000000001E-2</v>
      </c>
      <c r="K486" s="24">
        <v>100.294</v>
      </c>
      <c r="M486" s="24"/>
    </row>
    <row r="487" spans="2:13" x14ac:dyDescent="0.2">
      <c r="B487" s="22" t="s">
        <v>74</v>
      </c>
      <c r="C487" s="23">
        <v>9.4982000000000006</v>
      </c>
      <c r="D487" s="23">
        <v>48.979199999999999</v>
      </c>
      <c r="E487" s="23">
        <v>41.0426</v>
      </c>
      <c r="F487" s="23">
        <v>0.12642600000000001</v>
      </c>
      <c r="G487" s="23">
        <v>0.47468500000000002</v>
      </c>
      <c r="I487" s="23">
        <v>7.5329999999999994E-2</v>
      </c>
      <c r="J487" s="23">
        <v>2.9278999999999999E-2</v>
      </c>
      <c r="K487" s="24">
        <v>100.226</v>
      </c>
      <c r="M487" s="24"/>
    </row>
    <row r="488" spans="2:13" x14ac:dyDescent="0.2">
      <c r="B488" s="22" t="s">
        <v>75</v>
      </c>
      <c r="C488" s="23">
        <v>13.004200000000001</v>
      </c>
      <c r="D488" s="23">
        <v>46.0276</v>
      </c>
      <c r="E488" s="23">
        <v>40.152999999999999</v>
      </c>
      <c r="F488" s="23">
        <v>0.17032900000000001</v>
      </c>
      <c r="G488" s="23">
        <v>0.44149100000000002</v>
      </c>
      <c r="I488" s="23">
        <v>0.102877</v>
      </c>
      <c r="J488" s="23">
        <v>2.7347E-2</v>
      </c>
      <c r="K488" s="24">
        <v>99.9268</v>
      </c>
      <c r="M488" s="24"/>
    </row>
    <row r="489" spans="2:13" x14ac:dyDescent="0.2">
      <c r="B489" s="22" t="s">
        <v>75</v>
      </c>
      <c r="C489" s="23">
        <v>10.8758</v>
      </c>
      <c r="D489" s="23">
        <v>47.815399999999997</v>
      </c>
      <c r="E489" s="23">
        <v>40.363900000000001</v>
      </c>
      <c r="F489" s="23">
        <v>0.14424100000000001</v>
      </c>
      <c r="G489" s="23">
        <v>0.47815099999999999</v>
      </c>
      <c r="I489" s="23">
        <v>7.4802999999999994E-2</v>
      </c>
      <c r="J489" s="23">
        <v>1.8057E-2</v>
      </c>
      <c r="K489" s="24">
        <v>99.770300000000006</v>
      </c>
      <c r="M489" s="24"/>
    </row>
    <row r="490" spans="2:13" x14ac:dyDescent="0.2">
      <c r="B490" s="22" t="s">
        <v>75</v>
      </c>
      <c r="C490" s="23">
        <v>9.8783899999999996</v>
      </c>
      <c r="D490" s="23">
        <v>48.5839</v>
      </c>
      <c r="E490" s="23">
        <v>40.506</v>
      </c>
      <c r="F490" s="23">
        <v>0.12754599999999999</v>
      </c>
      <c r="G490" s="23">
        <v>0.47780099999999998</v>
      </c>
      <c r="I490" s="23">
        <v>7.1908E-2</v>
      </c>
      <c r="J490" s="23">
        <v>2.7924999999999998E-2</v>
      </c>
      <c r="K490" s="24">
        <v>99.673400000000001</v>
      </c>
      <c r="M490" s="24"/>
    </row>
    <row r="491" spans="2:13" x14ac:dyDescent="0.2">
      <c r="B491" s="22" t="s">
        <v>75</v>
      </c>
      <c r="C491" s="23">
        <v>9.5166900000000005</v>
      </c>
      <c r="D491" s="23">
        <v>48.957000000000001</v>
      </c>
      <c r="E491" s="23">
        <v>40.534599999999998</v>
      </c>
      <c r="F491" s="23">
        <v>0.11729299999999999</v>
      </c>
      <c r="G491" s="23">
        <v>0.49026999999999998</v>
      </c>
      <c r="I491" s="23">
        <v>8.1030000000000005E-2</v>
      </c>
      <c r="J491" s="23">
        <v>2.4053000000000001E-2</v>
      </c>
      <c r="K491" s="24">
        <v>99.7209</v>
      </c>
      <c r="M491" s="24"/>
    </row>
    <row r="492" spans="2:13" x14ac:dyDescent="0.2">
      <c r="B492" s="22" t="s">
        <v>75</v>
      </c>
      <c r="C492" s="23">
        <v>9.4595400000000005</v>
      </c>
      <c r="D492" s="23">
        <v>49</v>
      </c>
      <c r="E492" s="23">
        <v>40.584099999999999</v>
      </c>
      <c r="F492" s="23">
        <v>0.119865</v>
      </c>
      <c r="G492" s="23">
        <v>0.48048800000000003</v>
      </c>
      <c r="I492" s="23">
        <v>8.3126000000000005E-2</v>
      </c>
      <c r="J492" s="23">
        <v>2.9784000000000001E-2</v>
      </c>
      <c r="K492" s="24">
        <v>99.756900000000002</v>
      </c>
      <c r="M492" s="24"/>
    </row>
    <row r="493" spans="2:13" x14ac:dyDescent="0.2">
      <c r="B493" s="22" t="s">
        <v>75</v>
      </c>
      <c r="C493" s="23">
        <v>9.4477799999999998</v>
      </c>
      <c r="D493" s="23">
        <v>49.012799999999999</v>
      </c>
      <c r="E493" s="23">
        <v>40.509900000000002</v>
      </c>
      <c r="F493" s="23">
        <v>0.119022</v>
      </c>
      <c r="G493" s="23">
        <v>0.48654199999999997</v>
      </c>
      <c r="I493" s="23">
        <v>5.9007999999999998E-2</v>
      </c>
      <c r="J493" s="23">
        <v>2.3824999999999999E-2</v>
      </c>
      <c r="K493" s="24">
        <v>99.658799999999999</v>
      </c>
      <c r="M493" s="24"/>
    </row>
    <row r="494" spans="2:13" x14ac:dyDescent="0.2">
      <c r="B494" s="22" t="s">
        <v>75</v>
      </c>
      <c r="C494" s="23">
        <v>9.4154</v>
      </c>
      <c r="D494" s="23">
        <v>49.094299999999997</v>
      </c>
      <c r="E494" s="23">
        <v>40.764699999999998</v>
      </c>
      <c r="F494" s="23">
        <v>0.121237</v>
      </c>
      <c r="G494" s="23">
        <v>0.47558</v>
      </c>
      <c r="I494" s="23">
        <v>8.1267000000000006E-2</v>
      </c>
      <c r="J494" s="23">
        <v>2.2019E-2</v>
      </c>
      <c r="K494" s="24">
        <v>99.974400000000003</v>
      </c>
      <c r="M494" s="24"/>
    </row>
    <row r="495" spans="2:13" x14ac:dyDescent="0.2">
      <c r="B495" s="22" t="s">
        <v>75</v>
      </c>
      <c r="C495" s="23">
        <v>9.4650400000000001</v>
      </c>
      <c r="D495" s="23">
        <v>48.813600000000001</v>
      </c>
      <c r="E495" s="23">
        <v>40.527000000000001</v>
      </c>
      <c r="F495" s="23">
        <v>0.132996</v>
      </c>
      <c r="G495" s="23">
        <v>0.47508899999999998</v>
      </c>
      <c r="I495" s="23">
        <v>7.7699000000000004E-2</v>
      </c>
      <c r="J495" s="23">
        <v>4.0173E-2</v>
      </c>
      <c r="K495" s="24">
        <v>99.531599999999997</v>
      </c>
      <c r="M495" s="24"/>
    </row>
    <row r="496" spans="2:13" x14ac:dyDescent="0.2">
      <c r="B496" s="22" t="s">
        <v>75</v>
      </c>
      <c r="C496" s="23">
        <v>9.4873700000000003</v>
      </c>
      <c r="D496" s="23">
        <v>48.8249</v>
      </c>
      <c r="E496" s="23">
        <v>40.741999999999997</v>
      </c>
      <c r="F496" s="23">
        <v>0.12653</v>
      </c>
      <c r="G496" s="23">
        <v>0.48649199999999998</v>
      </c>
      <c r="I496" s="23">
        <v>8.7831000000000006E-2</v>
      </c>
      <c r="J496" s="23">
        <v>2.2301999999999999E-2</v>
      </c>
      <c r="K496" s="24">
        <v>99.7774</v>
      </c>
      <c r="M496" s="24"/>
    </row>
    <row r="497" spans="1:13" x14ac:dyDescent="0.2">
      <c r="B497" s="22" t="s">
        <v>75</v>
      </c>
      <c r="C497" s="23">
        <v>9.4290099999999999</v>
      </c>
      <c r="D497" s="23">
        <v>49.007899999999999</v>
      </c>
      <c r="E497" s="23">
        <v>40.794800000000002</v>
      </c>
      <c r="F497" s="23">
        <v>0.125338</v>
      </c>
      <c r="G497" s="23">
        <v>0.47719699999999998</v>
      </c>
      <c r="I497" s="23">
        <v>7.3816000000000007E-2</v>
      </c>
      <c r="J497" s="23">
        <v>3.4917999999999998E-2</v>
      </c>
      <c r="K497" s="24">
        <v>99.942999999999998</v>
      </c>
      <c r="M497" s="24"/>
    </row>
    <row r="498" spans="1:13" x14ac:dyDescent="0.2">
      <c r="B498" s="22" t="s">
        <v>75</v>
      </c>
      <c r="C498" s="23">
        <v>9.4756400000000003</v>
      </c>
      <c r="D498" s="23">
        <v>49.061300000000003</v>
      </c>
      <c r="E498" s="23">
        <v>41.001199999999997</v>
      </c>
      <c r="F498" s="23">
        <v>0.12120499999999999</v>
      </c>
      <c r="G498" s="23">
        <v>0.47955999999999999</v>
      </c>
      <c r="I498" s="23">
        <v>0.109567</v>
      </c>
      <c r="J498" s="23">
        <v>3.4114999999999999E-2</v>
      </c>
      <c r="K498" s="24">
        <v>100.283</v>
      </c>
      <c r="M498" s="24"/>
    </row>
    <row r="499" spans="1:13" x14ac:dyDescent="0.2">
      <c r="B499" s="22" t="s">
        <v>75</v>
      </c>
      <c r="C499" s="23">
        <v>9.4862599999999997</v>
      </c>
      <c r="D499" s="23">
        <v>48.986600000000003</v>
      </c>
      <c r="E499" s="23">
        <v>40.889899999999997</v>
      </c>
      <c r="F499" s="23">
        <v>0.12535499999999999</v>
      </c>
      <c r="G499" s="23">
        <v>0.47398899999999999</v>
      </c>
      <c r="I499" s="23">
        <v>9.0188000000000004E-2</v>
      </c>
      <c r="J499" s="23">
        <v>3.4271999999999997E-2</v>
      </c>
      <c r="K499" s="24">
        <v>100.087</v>
      </c>
      <c r="M499" s="24"/>
    </row>
    <row r="500" spans="1:13" x14ac:dyDescent="0.2">
      <c r="B500" s="22" t="s">
        <v>75</v>
      </c>
      <c r="C500" s="23">
        <v>9.4644300000000001</v>
      </c>
      <c r="D500" s="23">
        <v>49.054499999999997</v>
      </c>
      <c r="E500" s="23">
        <v>41.096800000000002</v>
      </c>
      <c r="F500" s="23">
        <v>0.13148499999999999</v>
      </c>
      <c r="G500" s="23">
        <v>0.47261500000000001</v>
      </c>
      <c r="I500" s="23">
        <v>8.0634999999999998E-2</v>
      </c>
      <c r="J500" s="23">
        <v>3.1986000000000001E-2</v>
      </c>
      <c r="K500" s="24">
        <v>100.33199999999999</v>
      </c>
      <c r="M500" s="24"/>
    </row>
    <row r="501" spans="1:13" x14ac:dyDescent="0.2">
      <c r="B501" s="22" t="s">
        <v>75</v>
      </c>
      <c r="C501" s="23">
        <v>9.4971999999999994</v>
      </c>
      <c r="D501" s="23">
        <v>49.112499999999997</v>
      </c>
      <c r="E501" s="23">
        <v>41.237200000000001</v>
      </c>
      <c r="F501" s="23">
        <v>0.12417300000000001</v>
      </c>
      <c r="G501" s="23">
        <v>0.48002600000000001</v>
      </c>
      <c r="I501" s="23">
        <v>0.11404</v>
      </c>
      <c r="J501" s="23">
        <v>2.5562999999999999E-2</v>
      </c>
      <c r="K501" s="24">
        <v>100.59099999999999</v>
      </c>
      <c r="M501" s="24"/>
    </row>
    <row r="502" spans="1:13" x14ac:dyDescent="0.2">
      <c r="B502" s="22" t="s">
        <v>75</v>
      </c>
      <c r="C502" s="23">
        <v>9.4960699999999996</v>
      </c>
      <c r="D502" s="23">
        <v>49.120199999999997</v>
      </c>
      <c r="E502" s="23">
        <v>40.796399999999998</v>
      </c>
      <c r="F502" s="23">
        <v>0.132437</v>
      </c>
      <c r="G502" s="23">
        <v>0.47572599999999998</v>
      </c>
      <c r="I502" s="23">
        <v>9.1575000000000004E-2</v>
      </c>
      <c r="J502" s="23">
        <v>3.4536999999999998E-2</v>
      </c>
      <c r="K502" s="24">
        <v>100.14700000000001</v>
      </c>
      <c r="M502" s="24"/>
    </row>
    <row r="503" spans="1:13" x14ac:dyDescent="0.2">
      <c r="B503" s="22" t="s">
        <v>75</v>
      </c>
      <c r="C503" s="23">
        <v>9.5370899999999992</v>
      </c>
      <c r="D503" s="23">
        <v>48.542200000000001</v>
      </c>
      <c r="E503" s="23">
        <v>40.5899</v>
      </c>
      <c r="F503" s="23">
        <v>0.13384199999999999</v>
      </c>
      <c r="G503" s="23">
        <v>0.46599600000000002</v>
      </c>
      <c r="I503" s="23">
        <v>0.112555</v>
      </c>
      <c r="J503" s="23">
        <v>4.0984E-2</v>
      </c>
      <c r="K503" s="24">
        <v>99.422600000000003</v>
      </c>
      <c r="M503" s="24"/>
    </row>
    <row r="504" spans="1:13" x14ac:dyDescent="0.2">
      <c r="B504" s="22" t="s">
        <v>75</v>
      </c>
      <c r="C504" s="23">
        <v>9.5783299999999993</v>
      </c>
      <c r="D504" s="23">
        <v>49.025599999999997</v>
      </c>
      <c r="E504" s="23">
        <v>40.7226</v>
      </c>
      <c r="F504" s="23">
        <v>0.12664700000000001</v>
      </c>
      <c r="G504" s="23">
        <v>0.47801399999999999</v>
      </c>
      <c r="I504" s="23">
        <v>8.0712999999999993E-2</v>
      </c>
      <c r="J504" s="23">
        <v>3.5000000000000003E-2</v>
      </c>
      <c r="K504" s="24">
        <v>100.047</v>
      </c>
      <c r="M504" s="24"/>
    </row>
    <row r="505" spans="1:13" x14ac:dyDescent="0.2">
      <c r="B505" s="22" t="s">
        <v>75</v>
      </c>
      <c r="C505" s="23">
        <v>9.5730500000000003</v>
      </c>
      <c r="D505" s="23">
        <v>49.096600000000002</v>
      </c>
      <c r="E505" s="23">
        <v>41.490400000000001</v>
      </c>
      <c r="F505" s="23">
        <v>0.12183099999999999</v>
      </c>
      <c r="G505" s="23">
        <v>0.47448600000000002</v>
      </c>
      <c r="I505" s="23">
        <v>8.8255E-2</v>
      </c>
      <c r="J505" s="23">
        <v>3.1985E-2</v>
      </c>
      <c r="K505" s="24">
        <v>100.877</v>
      </c>
      <c r="M505" s="24"/>
    </row>
    <row r="506" spans="1:13" x14ac:dyDescent="0.2">
      <c r="B506" s="22" t="s">
        <v>75</v>
      </c>
      <c r="C506" s="23">
        <v>9.5977399999999999</v>
      </c>
      <c r="D506" s="23">
        <v>48.934600000000003</v>
      </c>
      <c r="E506" s="23">
        <v>41.3887</v>
      </c>
      <c r="F506" s="23">
        <v>0.12425600000000001</v>
      </c>
      <c r="G506" s="23">
        <v>0.46375300000000003</v>
      </c>
      <c r="I506" s="23">
        <v>9.3786999999999995E-2</v>
      </c>
      <c r="J506" s="23">
        <v>3.4507999999999997E-2</v>
      </c>
      <c r="K506" s="24">
        <v>100.637</v>
      </c>
      <c r="M506" s="24"/>
    </row>
    <row r="507" spans="1:13" x14ac:dyDescent="0.2">
      <c r="B507" s="2" t="s">
        <v>76</v>
      </c>
      <c r="C507" s="15">
        <v>9.4901700000000009</v>
      </c>
      <c r="D507" s="15">
        <v>49.032899999999998</v>
      </c>
      <c r="E507" s="15">
        <v>40.961100000000002</v>
      </c>
      <c r="F507" s="15">
        <v>0.12753800000000001</v>
      </c>
      <c r="G507" s="15">
        <v>0.46803499999999998</v>
      </c>
      <c r="I507" s="15">
        <v>8.2512000000000002E-2</v>
      </c>
      <c r="J507" s="15">
        <v>1.9195E-2</v>
      </c>
      <c r="K507" s="16">
        <v>100.182</v>
      </c>
      <c r="M507" s="24"/>
    </row>
    <row r="508" spans="1:13" x14ac:dyDescent="0.2">
      <c r="A508" s="2" t="s">
        <v>18</v>
      </c>
      <c r="B508" s="2" t="s">
        <v>76</v>
      </c>
      <c r="C508" s="15">
        <v>9.5383800000000001</v>
      </c>
      <c r="D508" s="15">
        <v>49.137999999999998</v>
      </c>
      <c r="E508" s="15">
        <v>41.094700000000003</v>
      </c>
      <c r="F508" s="15">
        <v>0.12452100000000001</v>
      </c>
      <c r="G508" s="15">
        <v>0.46857199999999999</v>
      </c>
      <c r="I508" s="15">
        <v>8.8215000000000002E-2</v>
      </c>
      <c r="J508" s="15">
        <v>2.9950000000000001E-2</v>
      </c>
      <c r="K508" s="16">
        <v>100.482</v>
      </c>
      <c r="M508" s="16"/>
    </row>
    <row r="509" spans="1:13" x14ac:dyDescent="0.2">
      <c r="A509" s="2" t="s">
        <v>15</v>
      </c>
      <c r="B509" s="22" t="s">
        <v>77</v>
      </c>
      <c r="C509" s="23">
        <v>16.715800000000002</v>
      </c>
      <c r="D509" s="23">
        <v>42.976999999999997</v>
      </c>
      <c r="E509" s="23">
        <v>40.029200000000003</v>
      </c>
      <c r="F509" s="23">
        <v>0.21623600000000001</v>
      </c>
      <c r="G509" s="23">
        <v>0.30621100000000001</v>
      </c>
      <c r="I509" s="23">
        <v>5.9525000000000002E-2</v>
      </c>
      <c r="J509" s="23">
        <v>2.2051999999999999E-2</v>
      </c>
      <c r="K509" s="24">
        <v>100.32599999999999</v>
      </c>
      <c r="M509" s="16"/>
    </row>
    <row r="510" spans="1:13" x14ac:dyDescent="0.2">
      <c r="B510" s="22" t="s">
        <v>77</v>
      </c>
      <c r="C510" s="23">
        <v>15.364599999999999</v>
      </c>
      <c r="D510" s="23">
        <v>44.103999999999999</v>
      </c>
      <c r="E510" s="23">
        <v>40.073099999999997</v>
      </c>
      <c r="F510" s="23">
        <v>0.195933</v>
      </c>
      <c r="G510" s="23">
        <v>0.33667000000000002</v>
      </c>
      <c r="I510" s="23">
        <v>7.5814000000000006E-2</v>
      </c>
      <c r="J510" s="23">
        <v>3.1078999999999999E-2</v>
      </c>
      <c r="K510" s="24">
        <v>100.181</v>
      </c>
      <c r="M510" s="24"/>
    </row>
    <row r="511" spans="1:13" x14ac:dyDescent="0.2">
      <c r="B511" s="22" t="s">
        <v>77</v>
      </c>
      <c r="C511" s="23">
        <v>14.622299999999999</v>
      </c>
      <c r="D511" s="23">
        <v>44.905000000000001</v>
      </c>
      <c r="E511" s="23">
        <v>40.314700000000002</v>
      </c>
      <c r="F511" s="23">
        <v>0.19481799999999999</v>
      </c>
      <c r="G511" s="23">
        <v>0.385104</v>
      </c>
      <c r="I511" s="23">
        <v>6.2751000000000001E-2</v>
      </c>
      <c r="J511" s="23">
        <v>1.5938999999999998E-2</v>
      </c>
      <c r="K511" s="24">
        <v>100.501</v>
      </c>
      <c r="M511" s="24"/>
    </row>
    <row r="512" spans="1:13" x14ac:dyDescent="0.2">
      <c r="B512" s="22" t="s">
        <v>77</v>
      </c>
      <c r="C512" s="23">
        <v>13.827299999999999</v>
      </c>
      <c r="D512" s="23">
        <v>45.416600000000003</v>
      </c>
      <c r="E512" s="23">
        <v>40.488700000000001</v>
      </c>
      <c r="F512" s="23">
        <v>0.180367</v>
      </c>
      <c r="G512" s="23">
        <v>0.42676799999999998</v>
      </c>
      <c r="I512" s="23">
        <v>9.2620999999999995E-2</v>
      </c>
      <c r="J512" s="23">
        <v>3.7405000000000001E-2</v>
      </c>
      <c r="K512" s="24">
        <v>100.47</v>
      </c>
      <c r="M512" s="24"/>
    </row>
    <row r="513" spans="2:13" x14ac:dyDescent="0.2">
      <c r="B513" s="22" t="s">
        <v>77</v>
      </c>
      <c r="C513" s="23">
        <v>13.1066</v>
      </c>
      <c r="D513" s="23">
        <v>46.174700000000001</v>
      </c>
      <c r="E513" s="23">
        <v>40.846899999999998</v>
      </c>
      <c r="F513" s="23">
        <v>0.17597499999999999</v>
      </c>
      <c r="G513" s="23">
        <v>0.44430700000000001</v>
      </c>
      <c r="I513" s="23">
        <v>7.7226000000000003E-2</v>
      </c>
      <c r="J513" s="23">
        <v>2.7134999999999999E-2</v>
      </c>
      <c r="K513" s="24">
        <v>100.85299999999999</v>
      </c>
      <c r="M513" s="24"/>
    </row>
    <row r="514" spans="2:13" x14ac:dyDescent="0.2">
      <c r="B514" s="22" t="s">
        <v>77</v>
      </c>
      <c r="C514" s="23">
        <v>11.6708</v>
      </c>
      <c r="D514" s="23">
        <v>47.244999999999997</v>
      </c>
      <c r="E514" s="23">
        <v>40.749600000000001</v>
      </c>
      <c r="F514" s="23">
        <v>0.15462400000000001</v>
      </c>
      <c r="G514" s="23">
        <v>0.48202299999999998</v>
      </c>
      <c r="I514" s="23">
        <v>7.3952000000000004E-2</v>
      </c>
      <c r="J514" s="23">
        <v>2.2332999999999999E-2</v>
      </c>
      <c r="K514" s="24">
        <v>100.398</v>
      </c>
      <c r="M514" s="24"/>
    </row>
    <row r="515" spans="2:13" x14ac:dyDescent="0.2">
      <c r="B515" s="22" t="s">
        <v>77</v>
      </c>
      <c r="C515" s="23">
        <v>10.776300000000001</v>
      </c>
      <c r="D515" s="23">
        <v>47.375900000000001</v>
      </c>
      <c r="E515" s="23">
        <v>40.866300000000003</v>
      </c>
      <c r="F515" s="23">
        <v>0.137903</v>
      </c>
      <c r="G515" s="23">
        <v>0.47073300000000001</v>
      </c>
      <c r="I515" s="23">
        <v>8.5722999999999994E-2</v>
      </c>
      <c r="J515" s="23">
        <v>3.7940000000000002E-2</v>
      </c>
      <c r="K515" s="24">
        <v>99.750900000000001</v>
      </c>
      <c r="M515" s="24"/>
    </row>
    <row r="516" spans="2:13" x14ac:dyDescent="0.2">
      <c r="B516" s="22" t="s">
        <v>77</v>
      </c>
      <c r="C516" s="23">
        <v>10.4399</v>
      </c>
      <c r="D516" s="23">
        <v>47.984699999999997</v>
      </c>
      <c r="E516" s="23">
        <v>40.996200000000002</v>
      </c>
      <c r="F516" s="23">
        <v>0.138298</v>
      </c>
      <c r="G516" s="23">
        <v>0.483819</v>
      </c>
      <c r="I516" s="23">
        <v>9.1845999999999997E-2</v>
      </c>
      <c r="J516" s="23">
        <v>2.9131000000000001E-2</v>
      </c>
      <c r="K516" s="24">
        <v>100.164</v>
      </c>
      <c r="M516" s="24"/>
    </row>
    <row r="517" spans="2:13" x14ac:dyDescent="0.2">
      <c r="B517" s="22" t="s">
        <v>77</v>
      </c>
      <c r="C517" s="23">
        <v>10.119199999999999</v>
      </c>
      <c r="D517" s="23">
        <v>48.214300000000001</v>
      </c>
      <c r="E517" s="23">
        <v>40.905500000000004</v>
      </c>
      <c r="F517" s="23">
        <v>0.12709200000000001</v>
      </c>
      <c r="G517" s="23">
        <v>0.46746399999999999</v>
      </c>
      <c r="I517" s="23">
        <v>9.0815000000000007E-2</v>
      </c>
      <c r="J517" s="23">
        <v>2.4823999999999999E-2</v>
      </c>
      <c r="K517" s="24">
        <v>99.949200000000005</v>
      </c>
      <c r="M517" s="24"/>
    </row>
    <row r="518" spans="2:13" x14ac:dyDescent="0.2">
      <c r="B518" s="22" t="s">
        <v>77</v>
      </c>
      <c r="C518" s="23">
        <v>9.9541400000000007</v>
      </c>
      <c r="D518" s="23">
        <v>48.7879</v>
      </c>
      <c r="E518" s="23">
        <v>41.073500000000003</v>
      </c>
      <c r="F518" s="23">
        <v>0.13576199999999999</v>
      </c>
      <c r="G518" s="23">
        <v>0.47055000000000002</v>
      </c>
      <c r="I518" s="23">
        <v>9.2384999999999995E-2</v>
      </c>
      <c r="J518" s="23">
        <v>3.2953000000000003E-2</v>
      </c>
      <c r="K518" s="24">
        <v>100.547</v>
      </c>
      <c r="M518" s="24"/>
    </row>
    <row r="519" spans="2:13" x14ac:dyDescent="0.2">
      <c r="B519" s="22" t="s">
        <v>77</v>
      </c>
      <c r="C519" s="23">
        <v>9.7860499999999995</v>
      </c>
      <c r="D519" s="23">
        <v>48.7821</v>
      </c>
      <c r="E519" s="23">
        <v>41.101799999999997</v>
      </c>
      <c r="F519" s="23">
        <v>0.12751599999999999</v>
      </c>
      <c r="G519" s="23">
        <v>0.47493400000000002</v>
      </c>
      <c r="I519" s="23">
        <v>7.3828000000000005E-2</v>
      </c>
      <c r="J519" s="23">
        <v>2.5433000000000001E-2</v>
      </c>
      <c r="K519" s="24">
        <v>100.372</v>
      </c>
      <c r="M519" s="24"/>
    </row>
    <row r="520" spans="2:13" x14ac:dyDescent="0.2">
      <c r="B520" s="22" t="s">
        <v>77</v>
      </c>
      <c r="C520" s="23">
        <v>9.7053600000000007</v>
      </c>
      <c r="D520" s="23">
        <v>49.071899999999999</v>
      </c>
      <c r="E520" s="23">
        <v>41.801099999999998</v>
      </c>
      <c r="F520" s="23">
        <v>0.13592099999999999</v>
      </c>
      <c r="G520" s="23">
        <v>0.47792600000000002</v>
      </c>
      <c r="I520" s="23">
        <v>8.5448999999999997E-2</v>
      </c>
      <c r="J520" s="23">
        <v>3.9667000000000001E-2</v>
      </c>
      <c r="K520" s="24">
        <v>101.31699999999999</v>
      </c>
      <c r="M520" s="24"/>
    </row>
    <row r="521" spans="2:13" x14ac:dyDescent="0.2">
      <c r="B521" s="22" t="s">
        <v>77</v>
      </c>
      <c r="C521" s="23">
        <v>9.7310199999999991</v>
      </c>
      <c r="D521" s="23">
        <v>49.073</v>
      </c>
      <c r="E521" s="23">
        <v>41.316800000000001</v>
      </c>
      <c r="F521" s="23">
        <v>0.126222</v>
      </c>
      <c r="G521" s="23">
        <v>0.48347899999999999</v>
      </c>
      <c r="I521" s="23">
        <v>9.0426999999999993E-2</v>
      </c>
      <c r="J521" s="23">
        <v>3.8379999999999997E-2</v>
      </c>
      <c r="K521" s="24">
        <v>100.85899999999999</v>
      </c>
      <c r="M521" s="24"/>
    </row>
    <row r="522" spans="2:13" x14ac:dyDescent="0.2">
      <c r="B522" s="22" t="s">
        <v>78</v>
      </c>
      <c r="C522" s="23">
        <v>16.065899999999999</v>
      </c>
      <c r="D522" s="23">
        <v>43.511200000000002</v>
      </c>
      <c r="E522" s="23">
        <v>40.2014</v>
      </c>
      <c r="F522" s="23">
        <v>0.203983</v>
      </c>
      <c r="G522" s="23">
        <v>0.302894</v>
      </c>
      <c r="I522" s="23">
        <v>5.7969E-2</v>
      </c>
      <c r="J522" s="23">
        <v>9.8910000000000005E-3</v>
      </c>
      <c r="K522" s="24">
        <v>100.35299999999999</v>
      </c>
      <c r="M522" s="24"/>
    </row>
    <row r="523" spans="2:13" x14ac:dyDescent="0.2">
      <c r="B523" s="22" t="s">
        <v>78</v>
      </c>
      <c r="C523" s="23">
        <v>15.1379</v>
      </c>
      <c r="D523" s="23">
        <v>44.3947</v>
      </c>
      <c r="E523" s="23">
        <v>40.412500000000001</v>
      </c>
      <c r="F523" s="23">
        <v>0.20220299999999999</v>
      </c>
      <c r="G523" s="23">
        <v>0.344053</v>
      </c>
      <c r="I523" s="23">
        <v>6.0086000000000001E-2</v>
      </c>
      <c r="J523" s="23">
        <v>3.1224999999999999E-2</v>
      </c>
      <c r="K523" s="24">
        <v>100.583</v>
      </c>
      <c r="M523" s="24"/>
    </row>
    <row r="524" spans="2:13" x14ac:dyDescent="0.2">
      <c r="B524" s="22" t="s">
        <v>78</v>
      </c>
      <c r="C524" s="23">
        <v>13.3131</v>
      </c>
      <c r="D524" s="23">
        <v>45.394199999999998</v>
      </c>
      <c r="E524" s="23">
        <v>40.386800000000001</v>
      </c>
      <c r="F524" s="23">
        <v>0.17280899999999999</v>
      </c>
      <c r="G524" s="23">
        <v>0.40506500000000001</v>
      </c>
      <c r="I524" s="23">
        <v>6.7852999999999997E-2</v>
      </c>
      <c r="J524" s="23">
        <v>3.5520999999999997E-2</v>
      </c>
      <c r="K524" s="24">
        <v>99.775400000000005</v>
      </c>
      <c r="M524" s="24"/>
    </row>
    <row r="525" spans="2:13" x14ac:dyDescent="0.2">
      <c r="B525" s="22" t="s">
        <v>78</v>
      </c>
      <c r="C525" s="23">
        <v>12.645799999999999</v>
      </c>
      <c r="D525" s="23">
        <v>46.439500000000002</v>
      </c>
      <c r="E525" s="23">
        <v>40.560200000000002</v>
      </c>
      <c r="F525" s="23">
        <v>0.15903800000000001</v>
      </c>
      <c r="G525" s="23">
        <v>0.42680899999999999</v>
      </c>
      <c r="I525" s="23">
        <v>7.4606000000000006E-2</v>
      </c>
      <c r="J525" s="23">
        <v>4.1065999999999998E-2</v>
      </c>
      <c r="K525" s="24">
        <v>100.34699999999999</v>
      </c>
      <c r="M525" s="24"/>
    </row>
    <row r="526" spans="2:13" x14ac:dyDescent="0.2">
      <c r="B526" s="22" t="s">
        <v>78</v>
      </c>
      <c r="C526" s="23">
        <v>11.9231</v>
      </c>
      <c r="D526" s="23">
        <v>46.9709</v>
      </c>
      <c r="E526" s="23">
        <v>40.560600000000001</v>
      </c>
      <c r="F526" s="23">
        <v>0.14238100000000001</v>
      </c>
      <c r="G526" s="23">
        <v>0.43882100000000002</v>
      </c>
      <c r="I526" s="23">
        <v>8.2858000000000001E-2</v>
      </c>
      <c r="J526" s="23">
        <v>2.7574000000000001E-2</v>
      </c>
      <c r="K526" s="24">
        <v>100.146</v>
      </c>
      <c r="M526" s="24"/>
    </row>
    <row r="527" spans="2:13" x14ac:dyDescent="0.2">
      <c r="B527" s="22" t="s">
        <v>78</v>
      </c>
      <c r="C527" s="23">
        <v>11.3592</v>
      </c>
      <c r="D527" s="23">
        <v>47.237200000000001</v>
      </c>
      <c r="E527" s="23">
        <v>40.481400000000001</v>
      </c>
      <c r="F527" s="23">
        <v>0.14545</v>
      </c>
      <c r="G527" s="23">
        <v>0.458318</v>
      </c>
      <c r="I527" s="23">
        <v>9.0010000000000007E-2</v>
      </c>
      <c r="J527" s="23">
        <v>2.6596000000000002E-2</v>
      </c>
      <c r="K527" s="24">
        <v>99.798199999999994</v>
      </c>
      <c r="M527" s="24"/>
    </row>
    <row r="528" spans="2:13" x14ac:dyDescent="0.2">
      <c r="B528" s="22" t="s">
        <v>78</v>
      </c>
      <c r="C528" s="23">
        <v>10.917299999999999</v>
      </c>
      <c r="D528" s="23">
        <v>48.042000000000002</v>
      </c>
      <c r="E528" s="23">
        <v>41.097000000000001</v>
      </c>
      <c r="F528" s="23">
        <v>0.130657</v>
      </c>
      <c r="G528" s="23">
        <v>0.47098400000000001</v>
      </c>
      <c r="I528" s="23">
        <v>5.9593E-2</v>
      </c>
      <c r="J528" s="23">
        <v>2.9519E-2</v>
      </c>
      <c r="K528" s="24">
        <v>100.747</v>
      </c>
      <c r="M528" s="24"/>
    </row>
    <row r="529" spans="1:13" x14ac:dyDescent="0.2">
      <c r="B529" s="22" t="s">
        <v>78</v>
      </c>
      <c r="C529" s="23">
        <v>10.5473</v>
      </c>
      <c r="D529" s="23">
        <v>47.768799999999999</v>
      </c>
      <c r="E529" s="23">
        <v>40.6432</v>
      </c>
      <c r="F529" s="23">
        <v>0.12897700000000001</v>
      </c>
      <c r="G529" s="23">
        <v>0.47606100000000001</v>
      </c>
      <c r="I529" s="23">
        <v>8.1673999999999997E-2</v>
      </c>
      <c r="J529" s="23">
        <v>2.6183999999999999E-2</v>
      </c>
      <c r="K529" s="24">
        <v>99.672200000000004</v>
      </c>
      <c r="M529" s="24"/>
    </row>
    <row r="530" spans="1:13" x14ac:dyDescent="0.2">
      <c r="B530" s="22" t="s">
        <v>78</v>
      </c>
      <c r="C530" s="23">
        <v>10.351100000000001</v>
      </c>
      <c r="D530" s="23">
        <v>48.214199999999998</v>
      </c>
      <c r="E530" s="23">
        <v>40.920999999999999</v>
      </c>
      <c r="F530" s="23">
        <v>0.126443</v>
      </c>
      <c r="G530" s="23">
        <v>0.478043</v>
      </c>
      <c r="I530" s="23">
        <v>6.6152000000000002E-2</v>
      </c>
      <c r="J530" s="23">
        <v>2.7088999999999998E-2</v>
      </c>
      <c r="K530" s="24">
        <v>100.184</v>
      </c>
      <c r="M530" s="24"/>
    </row>
    <row r="531" spans="1:13" x14ac:dyDescent="0.2">
      <c r="B531" s="22" t="s">
        <v>78</v>
      </c>
      <c r="C531" s="23">
        <v>10.205299999999999</v>
      </c>
      <c r="D531" s="23">
        <v>48.584699999999998</v>
      </c>
      <c r="E531" s="23">
        <v>40.8626</v>
      </c>
      <c r="F531" s="23">
        <v>0.13244900000000001</v>
      </c>
      <c r="G531" s="23">
        <v>0.48987599999999998</v>
      </c>
      <c r="I531" s="23">
        <v>8.0283999999999994E-2</v>
      </c>
      <c r="J531" s="23">
        <v>2.3566E-2</v>
      </c>
      <c r="K531" s="24">
        <v>100.379</v>
      </c>
      <c r="M531" s="24"/>
    </row>
    <row r="532" spans="1:13" x14ac:dyDescent="0.2">
      <c r="B532" s="22" t="s">
        <v>78</v>
      </c>
      <c r="C532" s="23">
        <v>10.1419</v>
      </c>
      <c r="D532" s="23">
        <v>48.754300000000001</v>
      </c>
      <c r="E532" s="23">
        <v>41.5989</v>
      </c>
      <c r="F532" s="23">
        <v>0.11940199999999999</v>
      </c>
      <c r="G532" s="23">
        <v>0.474883</v>
      </c>
      <c r="I532" s="23">
        <v>8.8594000000000006E-2</v>
      </c>
      <c r="J532" s="23">
        <v>2.8948000000000002E-2</v>
      </c>
      <c r="K532" s="24">
        <v>101.20699999999999</v>
      </c>
      <c r="M532" s="24"/>
    </row>
    <row r="533" spans="1:13" x14ac:dyDescent="0.2">
      <c r="B533" s="22" t="s">
        <v>78</v>
      </c>
      <c r="C533" s="23">
        <v>10.148400000000001</v>
      </c>
      <c r="D533" s="23">
        <v>48.677700000000002</v>
      </c>
      <c r="E533" s="23">
        <v>41.321199999999997</v>
      </c>
      <c r="F533" s="23">
        <v>0.127994</v>
      </c>
      <c r="G533" s="23">
        <v>0.48035899999999998</v>
      </c>
      <c r="I533" s="23">
        <v>0.10738399999999999</v>
      </c>
      <c r="J533" s="23">
        <v>3.1451E-2</v>
      </c>
      <c r="K533" s="24">
        <v>100.895</v>
      </c>
      <c r="M533" s="24"/>
    </row>
    <row r="534" spans="1:13" x14ac:dyDescent="0.2">
      <c r="B534" s="22" t="s">
        <v>78</v>
      </c>
      <c r="C534" s="23">
        <v>10.160600000000001</v>
      </c>
      <c r="D534" s="23">
        <v>48.676099999999998</v>
      </c>
      <c r="E534" s="23">
        <v>41.003100000000003</v>
      </c>
      <c r="F534" s="23">
        <v>0.12867000000000001</v>
      </c>
      <c r="G534" s="23">
        <v>0.48381299999999999</v>
      </c>
      <c r="I534" s="23">
        <v>9.3781000000000003E-2</v>
      </c>
      <c r="J534" s="23">
        <v>2.9933000000000001E-2</v>
      </c>
      <c r="K534" s="24">
        <v>100.57599999999999</v>
      </c>
      <c r="M534" s="24"/>
    </row>
    <row r="535" spans="1:13" x14ac:dyDescent="0.2">
      <c r="B535" s="22" t="s">
        <v>78</v>
      </c>
      <c r="C535" s="23">
        <v>10.167400000000001</v>
      </c>
      <c r="D535" s="23">
        <v>48.654299999999999</v>
      </c>
      <c r="E535" s="23">
        <v>41.146000000000001</v>
      </c>
      <c r="F535" s="23">
        <v>0.13848299999999999</v>
      </c>
      <c r="G535" s="23">
        <v>0.469385</v>
      </c>
      <c r="I535" s="23">
        <v>8.8768E-2</v>
      </c>
      <c r="J535" s="23">
        <v>4.4943999999999998E-2</v>
      </c>
      <c r="K535" s="24">
        <v>100.709</v>
      </c>
      <c r="M535" s="24"/>
    </row>
    <row r="536" spans="1:13" x14ac:dyDescent="0.2">
      <c r="B536" s="22" t="s">
        <v>79</v>
      </c>
      <c r="C536" s="23">
        <v>9.6800899999999999</v>
      </c>
      <c r="D536" s="23">
        <v>49.113799999999998</v>
      </c>
      <c r="E536" s="23">
        <v>41.232199999999999</v>
      </c>
      <c r="F536" s="23">
        <v>0.12385699999999999</v>
      </c>
      <c r="G536" s="23">
        <v>0.48216799999999999</v>
      </c>
      <c r="I536" s="23">
        <v>9.6714999999999995E-2</v>
      </c>
      <c r="J536" s="23">
        <v>2.9647E-2</v>
      </c>
      <c r="K536" s="24">
        <v>100.759</v>
      </c>
      <c r="M536" s="24"/>
    </row>
    <row r="537" spans="1:13" x14ac:dyDescent="0.2">
      <c r="A537" s="2" t="s">
        <v>18</v>
      </c>
      <c r="B537" s="22" t="s">
        <v>79</v>
      </c>
      <c r="C537" s="23">
        <v>9.6396099999999993</v>
      </c>
      <c r="D537" s="23">
        <v>49.057099999999998</v>
      </c>
      <c r="E537" s="23">
        <v>41.084899999999998</v>
      </c>
      <c r="F537" s="23">
        <v>0.12540499999999999</v>
      </c>
      <c r="G537" s="23">
        <v>0.47874299999999997</v>
      </c>
      <c r="I537" s="23">
        <v>9.8697999999999994E-2</v>
      </c>
      <c r="J537" s="23">
        <v>2.4213999999999999E-2</v>
      </c>
      <c r="K537" s="24">
        <v>100.509</v>
      </c>
      <c r="M537" s="24"/>
    </row>
    <row r="538" spans="1:13" x14ac:dyDescent="0.2">
      <c r="B538" s="22" t="s">
        <v>35</v>
      </c>
      <c r="C538" s="23">
        <v>9.59802</v>
      </c>
      <c r="D538" s="23">
        <v>49.088299999999997</v>
      </c>
      <c r="E538" s="23">
        <v>40.605699999999999</v>
      </c>
      <c r="F538" s="23">
        <v>0.140736</v>
      </c>
      <c r="G538" s="23">
        <v>0.37747399999999998</v>
      </c>
      <c r="I538" s="23">
        <v>1.7106E-2</v>
      </c>
      <c r="J538" s="23">
        <v>3.9090000000000001E-3</v>
      </c>
      <c r="K538" s="24">
        <v>99.831299999999999</v>
      </c>
      <c r="M538" s="24"/>
    </row>
    <row r="539" spans="1:13" x14ac:dyDescent="0.2">
      <c r="B539" s="22" t="s">
        <v>35</v>
      </c>
      <c r="C539" s="23">
        <v>9.5945900000000002</v>
      </c>
      <c r="D539" s="23">
        <v>49.168799999999997</v>
      </c>
      <c r="E539" s="23">
        <v>40.872999999999998</v>
      </c>
      <c r="F539" s="23">
        <v>0.14291799999999999</v>
      </c>
      <c r="G539" s="23">
        <v>0.36238599999999999</v>
      </c>
      <c r="I539" s="23">
        <v>6.084E-3</v>
      </c>
      <c r="J539" s="23">
        <v>1.839E-2</v>
      </c>
      <c r="K539" s="24">
        <v>100.166</v>
      </c>
      <c r="M539" s="24"/>
    </row>
    <row r="540" spans="1:13" x14ac:dyDescent="0.2">
      <c r="B540" s="22" t="s">
        <v>35</v>
      </c>
      <c r="C540" s="23">
        <v>9.5417799999999993</v>
      </c>
      <c r="D540" s="23">
        <v>49.183300000000003</v>
      </c>
      <c r="E540" s="23">
        <v>41.026600000000002</v>
      </c>
      <c r="F540" s="23">
        <v>0.13383300000000001</v>
      </c>
      <c r="G540" s="23">
        <v>0.37231300000000001</v>
      </c>
      <c r="I540" s="23">
        <v>8.4489999999999999E-3</v>
      </c>
      <c r="J540" s="23">
        <v>7.9609999999999993E-3</v>
      </c>
      <c r="K540" s="24">
        <v>100.274</v>
      </c>
      <c r="M540" s="24"/>
    </row>
    <row r="541" spans="1:13" x14ac:dyDescent="0.2">
      <c r="B541" s="22" t="s">
        <v>35</v>
      </c>
      <c r="C541" s="23">
        <v>9.5703700000000005</v>
      </c>
      <c r="D541" s="23">
        <v>49.167900000000003</v>
      </c>
      <c r="E541" s="23">
        <v>41.338299999999997</v>
      </c>
      <c r="F541" s="23">
        <v>0.13899300000000001</v>
      </c>
      <c r="G541" s="23">
        <v>0.37387399999999998</v>
      </c>
      <c r="I541" s="23">
        <v>3.055E-3</v>
      </c>
      <c r="J541" s="23">
        <v>2.5322999999999998E-2</v>
      </c>
      <c r="K541" s="24">
        <v>100.61799999999999</v>
      </c>
      <c r="M541" s="24"/>
    </row>
    <row r="542" spans="1:13" x14ac:dyDescent="0.2">
      <c r="A542" s="2" t="s">
        <v>15</v>
      </c>
      <c r="B542" s="22" t="s">
        <v>80</v>
      </c>
      <c r="C542" s="23">
        <v>15.8133</v>
      </c>
      <c r="D542" s="23">
        <v>43.575299999999999</v>
      </c>
      <c r="E542" s="23">
        <v>39.987299999999998</v>
      </c>
      <c r="F542" s="23">
        <v>0.20990800000000001</v>
      </c>
      <c r="G542" s="23">
        <v>0.32079000000000002</v>
      </c>
      <c r="I542" s="23">
        <v>5.4970999999999999E-2</v>
      </c>
      <c r="J542" s="23">
        <v>1.7415E-2</v>
      </c>
      <c r="K542" s="24">
        <v>99.978999999999999</v>
      </c>
      <c r="M542" s="24"/>
    </row>
    <row r="543" spans="1:13" x14ac:dyDescent="0.2">
      <c r="B543" s="22" t="s">
        <v>80</v>
      </c>
      <c r="C543" s="23">
        <v>15.0579</v>
      </c>
      <c r="D543" s="23">
        <v>44.235900000000001</v>
      </c>
      <c r="E543" s="23">
        <v>40.125</v>
      </c>
      <c r="F543" s="23">
        <v>0.196245</v>
      </c>
      <c r="G543" s="23">
        <v>0.37160799999999999</v>
      </c>
      <c r="I543" s="23">
        <v>5.5065000000000003E-2</v>
      </c>
      <c r="J543" s="23">
        <v>2.8819000000000001E-2</v>
      </c>
      <c r="K543" s="24">
        <v>100.071</v>
      </c>
      <c r="M543" s="24"/>
    </row>
    <row r="544" spans="1:13" x14ac:dyDescent="0.2">
      <c r="B544" s="22" t="s">
        <v>80</v>
      </c>
      <c r="C544" s="23">
        <v>14.2759</v>
      </c>
      <c r="D544" s="23">
        <v>44.874099999999999</v>
      </c>
      <c r="E544" s="23">
        <v>40.174900000000001</v>
      </c>
      <c r="F544" s="23">
        <v>0.18244299999999999</v>
      </c>
      <c r="G544" s="23">
        <v>0.415657</v>
      </c>
      <c r="I544" s="23">
        <v>7.6072000000000001E-2</v>
      </c>
      <c r="J544" s="23">
        <v>2.6952E-2</v>
      </c>
      <c r="K544" s="24">
        <v>100.026</v>
      </c>
      <c r="M544" s="24"/>
    </row>
    <row r="545" spans="1:13" x14ac:dyDescent="0.2">
      <c r="B545" s="22" t="s">
        <v>80</v>
      </c>
      <c r="C545" s="23">
        <v>13.431900000000001</v>
      </c>
      <c r="D545" s="23">
        <v>45.626300000000001</v>
      </c>
      <c r="E545" s="23">
        <v>40.3232</v>
      </c>
      <c r="F545" s="23">
        <v>0.171565</v>
      </c>
      <c r="G545" s="23">
        <v>0.44853700000000002</v>
      </c>
      <c r="I545" s="23">
        <v>7.7699000000000004E-2</v>
      </c>
      <c r="J545" s="23">
        <v>5.1201000000000003E-2</v>
      </c>
      <c r="K545" s="24">
        <v>100.13</v>
      </c>
      <c r="M545" s="24"/>
    </row>
    <row r="546" spans="1:13" x14ac:dyDescent="0.2">
      <c r="B546" s="22" t="s">
        <v>80</v>
      </c>
      <c r="C546" s="23">
        <v>12.603999999999999</v>
      </c>
      <c r="D546" s="23">
        <v>46.268999999999998</v>
      </c>
      <c r="E546" s="23">
        <v>40.2898</v>
      </c>
      <c r="F546" s="23">
        <v>0.16922499999999999</v>
      </c>
      <c r="G546" s="23">
        <v>0.46664</v>
      </c>
      <c r="I546" s="23">
        <v>8.8598999999999997E-2</v>
      </c>
      <c r="J546" s="23">
        <v>3.3919999999999999E-2</v>
      </c>
      <c r="K546" s="24">
        <v>99.921199999999999</v>
      </c>
      <c r="M546" s="24"/>
    </row>
    <row r="547" spans="1:13" x14ac:dyDescent="0.2">
      <c r="B547" s="22" t="s">
        <v>80</v>
      </c>
      <c r="C547" s="23">
        <v>11.2697</v>
      </c>
      <c r="D547" s="23">
        <v>46.642299999999999</v>
      </c>
      <c r="E547" s="23">
        <v>40.2669</v>
      </c>
      <c r="F547" s="23">
        <v>0.14074900000000001</v>
      </c>
      <c r="G547" s="23">
        <v>0.47096500000000002</v>
      </c>
      <c r="I547" s="23">
        <v>9.5714999999999995E-2</v>
      </c>
      <c r="J547" s="23">
        <v>1.5960999999999999E-2</v>
      </c>
      <c r="K547" s="24">
        <v>98.902299999999997</v>
      </c>
      <c r="M547" s="24"/>
    </row>
    <row r="548" spans="1:13" x14ac:dyDescent="0.2">
      <c r="B548" s="22" t="s">
        <v>80</v>
      </c>
      <c r="C548" s="23">
        <v>10.833299999999999</v>
      </c>
      <c r="D548" s="23">
        <v>47.322899999999997</v>
      </c>
      <c r="E548" s="23">
        <v>40.446300000000001</v>
      </c>
      <c r="F548" s="23">
        <v>0.139179</v>
      </c>
      <c r="G548" s="23">
        <v>0.46731</v>
      </c>
      <c r="I548" s="23">
        <v>7.7937000000000006E-2</v>
      </c>
      <c r="J548" s="23">
        <v>1.8509000000000001E-2</v>
      </c>
      <c r="K548" s="24">
        <v>99.305400000000006</v>
      </c>
      <c r="M548" s="24"/>
    </row>
    <row r="549" spans="1:13" x14ac:dyDescent="0.2">
      <c r="B549" s="22" t="s">
        <v>80</v>
      </c>
      <c r="C549" s="23">
        <v>10.385199999999999</v>
      </c>
      <c r="D549" s="23">
        <v>48.088900000000002</v>
      </c>
      <c r="E549" s="23">
        <v>41.285800000000002</v>
      </c>
      <c r="F549" s="23">
        <v>0.134155</v>
      </c>
      <c r="G549" s="23">
        <v>0.46919899999999998</v>
      </c>
      <c r="I549" s="23">
        <v>8.6015999999999995E-2</v>
      </c>
      <c r="J549" s="23">
        <v>3.6063999999999999E-2</v>
      </c>
      <c r="K549" s="24">
        <v>100.485</v>
      </c>
      <c r="M549" s="24"/>
    </row>
    <row r="550" spans="1:13" x14ac:dyDescent="0.2">
      <c r="B550" s="22" t="s">
        <v>80</v>
      </c>
      <c r="C550" s="23">
        <v>10.2075</v>
      </c>
      <c r="D550" s="23">
        <v>48.381100000000004</v>
      </c>
      <c r="E550" s="23">
        <v>41.122999999999998</v>
      </c>
      <c r="F550" s="23">
        <v>0.13850000000000001</v>
      </c>
      <c r="G550" s="23">
        <v>0.47941899999999998</v>
      </c>
      <c r="I550" s="23">
        <v>8.0678E-2</v>
      </c>
      <c r="J550" s="23">
        <v>3.5806999999999999E-2</v>
      </c>
      <c r="K550" s="24">
        <v>100.446</v>
      </c>
      <c r="M550" s="24"/>
    </row>
    <row r="551" spans="1:13" x14ac:dyDescent="0.2">
      <c r="B551" s="22" t="s">
        <v>80</v>
      </c>
      <c r="C551" s="23">
        <v>10.0534</v>
      </c>
      <c r="D551" s="23">
        <v>48.754800000000003</v>
      </c>
      <c r="E551" s="23">
        <v>41.414000000000001</v>
      </c>
      <c r="F551" s="23">
        <v>0.145118</v>
      </c>
      <c r="G551" s="23">
        <v>0.47062399999999999</v>
      </c>
      <c r="I551" s="23">
        <v>9.1045000000000001E-2</v>
      </c>
      <c r="J551" s="23">
        <v>3.7935999999999998E-2</v>
      </c>
      <c r="K551" s="24">
        <v>100.967</v>
      </c>
      <c r="M551" s="24"/>
    </row>
    <row r="552" spans="1:13" x14ac:dyDescent="0.2">
      <c r="B552" s="22" t="s">
        <v>80</v>
      </c>
      <c r="C552" s="23">
        <v>9.8867999999999991</v>
      </c>
      <c r="D552" s="23">
        <v>48.587899999999998</v>
      </c>
      <c r="E552" s="23">
        <v>40.764000000000003</v>
      </c>
      <c r="F552" s="23">
        <v>0.135464</v>
      </c>
      <c r="G552" s="23">
        <v>0.47386</v>
      </c>
      <c r="I552" s="23">
        <v>8.1614999999999993E-2</v>
      </c>
      <c r="J552" s="23">
        <v>3.8225000000000002E-2</v>
      </c>
      <c r="K552" s="24">
        <v>99.9679</v>
      </c>
      <c r="M552" s="24"/>
    </row>
    <row r="553" spans="1:13" x14ac:dyDescent="0.2">
      <c r="B553" s="22" t="s">
        <v>80</v>
      </c>
      <c r="C553" s="23">
        <v>9.76356</v>
      </c>
      <c r="D553" s="23">
        <v>48.893099999999997</v>
      </c>
      <c r="E553" s="23">
        <v>41.232999999999997</v>
      </c>
      <c r="F553" s="23">
        <v>0.13252</v>
      </c>
      <c r="G553" s="23">
        <v>0.47684300000000002</v>
      </c>
      <c r="I553" s="23">
        <v>8.7042999999999995E-2</v>
      </c>
      <c r="J553" s="23">
        <v>4.0474999999999997E-2</v>
      </c>
      <c r="K553" s="24">
        <v>100.627</v>
      </c>
      <c r="M553" s="24"/>
    </row>
    <row r="554" spans="1:13" x14ac:dyDescent="0.2">
      <c r="B554" s="22" t="s">
        <v>80</v>
      </c>
      <c r="C554" s="23">
        <v>9.7267399999999995</v>
      </c>
      <c r="D554" s="23">
        <v>48.663499999999999</v>
      </c>
      <c r="E554" s="23">
        <v>40.4253</v>
      </c>
      <c r="F554" s="23">
        <v>0.13397400000000001</v>
      </c>
      <c r="G554" s="23">
        <v>0.47764600000000002</v>
      </c>
      <c r="I554" s="23">
        <v>7.8467999999999996E-2</v>
      </c>
      <c r="J554" s="23">
        <v>2.6044999999999999E-2</v>
      </c>
      <c r="K554" s="24">
        <v>99.531700000000001</v>
      </c>
      <c r="M554" s="24"/>
    </row>
    <row r="555" spans="1:13" x14ac:dyDescent="0.2">
      <c r="B555" s="22" t="s">
        <v>80</v>
      </c>
      <c r="C555" s="23">
        <v>9.6325099999999999</v>
      </c>
      <c r="D555" s="23">
        <v>48.8797</v>
      </c>
      <c r="E555" s="23">
        <v>41.0595</v>
      </c>
      <c r="F555" s="23">
        <v>0.13262299999999999</v>
      </c>
      <c r="G555" s="23">
        <v>0.48561900000000002</v>
      </c>
      <c r="I555" s="23">
        <v>9.7405000000000005E-2</v>
      </c>
      <c r="J555" s="23">
        <v>2.8809000000000001E-2</v>
      </c>
      <c r="K555" s="24">
        <v>100.316</v>
      </c>
      <c r="M555" s="24"/>
    </row>
    <row r="556" spans="1:13" x14ac:dyDescent="0.2">
      <c r="B556" s="22" t="s">
        <v>81</v>
      </c>
      <c r="C556" s="23">
        <v>9.5833499999999994</v>
      </c>
      <c r="D556" s="23">
        <v>48.621400000000001</v>
      </c>
      <c r="E556" s="23">
        <v>40.869900000000001</v>
      </c>
      <c r="F556" s="23">
        <v>0.12273100000000001</v>
      </c>
      <c r="G556" s="23">
        <v>0.47819099999999998</v>
      </c>
      <c r="I556" s="23">
        <v>8.6490999999999998E-2</v>
      </c>
      <c r="J556" s="23">
        <v>3.3833000000000002E-2</v>
      </c>
      <c r="K556" s="24">
        <v>99.795900000000003</v>
      </c>
      <c r="M556" s="24"/>
    </row>
    <row r="557" spans="1:13" x14ac:dyDescent="0.2">
      <c r="A557" s="2" t="s">
        <v>18</v>
      </c>
      <c r="B557" s="22" t="s">
        <v>81</v>
      </c>
      <c r="C557" s="23">
        <v>9.5830000000000002</v>
      </c>
      <c r="D557" s="23">
        <v>48.972200000000001</v>
      </c>
      <c r="E557" s="23">
        <v>40.750500000000002</v>
      </c>
      <c r="F557" s="23">
        <v>0.120391</v>
      </c>
      <c r="G557" s="23">
        <v>0.47416700000000001</v>
      </c>
      <c r="I557" s="23">
        <v>9.5171000000000006E-2</v>
      </c>
      <c r="J557" s="23">
        <v>2.6596000000000002E-2</v>
      </c>
      <c r="K557" s="24">
        <v>100.02200000000001</v>
      </c>
      <c r="M557" s="24"/>
    </row>
    <row r="558" spans="1:13" x14ac:dyDescent="0.2">
      <c r="A558" s="2" t="s">
        <v>15</v>
      </c>
      <c r="B558" s="22" t="s">
        <v>82</v>
      </c>
      <c r="C558" s="23">
        <v>20.410699999999999</v>
      </c>
      <c r="D558" s="23">
        <v>39.4041</v>
      </c>
      <c r="E558" s="23">
        <v>39.012</v>
      </c>
      <c r="F558" s="23">
        <v>0.24466399999999999</v>
      </c>
      <c r="G558" s="23">
        <v>0.25701200000000002</v>
      </c>
      <c r="I558" s="23">
        <v>3.3881000000000001E-2</v>
      </c>
      <c r="J558" s="23">
        <v>7.8483999999999998E-2</v>
      </c>
      <c r="K558" s="24">
        <v>99.440799999999996</v>
      </c>
      <c r="M558" s="24"/>
    </row>
    <row r="559" spans="1:13" x14ac:dyDescent="0.2">
      <c r="B559" s="22" t="s">
        <v>82</v>
      </c>
      <c r="C559" s="23">
        <v>12.8789</v>
      </c>
      <c r="D559" s="23">
        <v>46.1783</v>
      </c>
      <c r="E559" s="23">
        <v>40.364400000000003</v>
      </c>
      <c r="F559" s="23">
        <v>0.181007</v>
      </c>
      <c r="G559" s="23">
        <v>0.44655499999999998</v>
      </c>
      <c r="I559" s="23">
        <v>8.3743999999999999E-2</v>
      </c>
      <c r="J559" s="23">
        <v>2.0822E-2</v>
      </c>
      <c r="K559" s="24">
        <v>100.154</v>
      </c>
      <c r="M559" s="24"/>
    </row>
    <row r="560" spans="1:13" x14ac:dyDescent="0.2">
      <c r="B560" s="22" t="s">
        <v>82</v>
      </c>
      <c r="C560" s="23">
        <v>11.022500000000001</v>
      </c>
      <c r="D560" s="23">
        <v>47.692</v>
      </c>
      <c r="E560" s="23">
        <v>40.713099999999997</v>
      </c>
      <c r="F560" s="23">
        <v>0.14279600000000001</v>
      </c>
      <c r="G560" s="23">
        <v>0.46904600000000002</v>
      </c>
      <c r="I560" s="23">
        <v>8.4713999999999998E-2</v>
      </c>
      <c r="J560" s="23">
        <v>4.4774000000000001E-2</v>
      </c>
      <c r="K560" s="24">
        <v>100.169</v>
      </c>
      <c r="M560" s="24"/>
    </row>
    <row r="561" spans="1:13" x14ac:dyDescent="0.2">
      <c r="B561" s="22" t="s">
        <v>82</v>
      </c>
      <c r="C561" s="23">
        <v>9.8249399999999998</v>
      </c>
      <c r="D561" s="23">
        <v>48.762599999999999</v>
      </c>
      <c r="E561" s="23">
        <v>40.881300000000003</v>
      </c>
      <c r="F561" s="23">
        <v>0.124484</v>
      </c>
      <c r="G561" s="23">
        <v>0.47320499999999999</v>
      </c>
      <c r="I561" s="23">
        <v>0.102753</v>
      </c>
      <c r="J561" s="23">
        <v>3.6713000000000003E-2</v>
      </c>
      <c r="K561" s="24">
        <v>100.206</v>
      </c>
      <c r="M561" s="24"/>
    </row>
    <row r="562" spans="1:13" x14ac:dyDescent="0.2">
      <c r="B562" s="22" t="s">
        <v>82</v>
      </c>
      <c r="C562" s="23">
        <v>9.6766000000000005</v>
      </c>
      <c r="D562" s="23">
        <v>48.975999999999999</v>
      </c>
      <c r="E562" s="23">
        <v>40.9968</v>
      </c>
      <c r="F562" s="23">
        <v>0.12845999999999999</v>
      </c>
      <c r="G562" s="23">
        <v>0.47333199999999997</v>
      </c>
      <c r="I562" s="23">
        <v>8.9743000000000003E-2</v>
      </c>
      <c r="J562" s="23">
        <v>3.0259999999999999E-2</v>
      </c>
      <c r="K562" s="24">
        <v>100.371</v>
      </c>
      <c r="M562" s="24"/>
    </row>
    <row r="563" spans="1:13" x14ac:dyDescent="0.2">
      <c r="B563" s="22" t="s">
        <v>82</v>
      </c>
      <c r="C563" s="23">
        <v>9.6179900000000007</v>
      </c>
      <c r="D563" s="23">
        <v>48.981299999999997</v>
      </c>
      <c r="E563" s="23">
        <v>40.9741</v>
      </c>
      <c r="F563" s="23">
        <v>0.132521</v>
      </c>
      <c r="G563" s="23">
        <v>0.49347800000000003</v>
      </c>
      <c r="I563" s="23">
        <v>8.9668999999999999E-2</v>
      </c>
      <c r="J563" s="23">
        <v>3.0370999999999999E-2</v>
      </c>
      <c r="K563" s="24">
        <v>100.319</v>
      </c>
      <c r="M563" s="24"/>
    </row>
    <row r="564" spans="1:13" x14ac:dyDescent="0.2">
      <c r="B564" s="22" t="s">
        <v>82</v>
      </c>
      <c r="C564" s="23">
        <v>9.6498100000000004</v>
      </c>
      <c r="D564" s="23">
        <v>48.796100000000003</v>
      </c>
      <c r="E564" s="23">
        <v>40.8489</v>
      </c>
      <c r="F564" s="23">
        <v>0.11966499999999999</v>
      </c>
      <c r="G564" s="23">
        <v>0.48623499999999997</v>
      </c>
      <c r="I564" s="23">
        <v>8.9944999999999997E-2</v>
      </c>
      <c r="J564" s="23">
        <v>2.2848E-2</v>
      </c>
      <c r="K564" s="24">
        <v>100.01300000000001</v>
      </c>
      <c r="M564" s="24"/>
    </row>
    <row r="565" spans="1:13" x14ac:dyDescent="0.2">
      <c r="B565" s="22" t="s">
        <v>82</v>
      </c>
      <c r="C565" s="23">
        <v>9.6159499999999998</v>
      </c>
      <c r="D565" s="23">
        <v>49.1813</v>
      </c>
      <c r="E565" s="23">
        <v>41.146099999999997</v>
      </c>
      <c r="F565" s="23">
        <v>0.130081</v>
      </c>
      <c r="G565" s="23">
        <v>0.48845300000000003</v>
      </c>
      <c r="I565" s="23">
        <v>9.7119999999999998E-2</v>
      </c>
      <c r="J565" s="23">
        <v>3.9611E-2</v>
      </c>
      <c r="K565" s="24">
        <v>100.699</v>
      </c>
      <c r="M565" s="24"/>
    </row>
    <row r="566" spans="1:13" x14ac:dyDescent="0.2">
      <c r="B566" s="22" t="s">
        <v>82</v>
      </c>
      <c r="C566" s="23">
        <v>9.5929300000000008</v>
      </c>
      <c r="D566" s="23">
        <v>49.060499999999998</v>
      </c>
      <c r="E566" s="23">
        <v>40.761800000000001</v>
      </c>
      <c r="F566" s="23">
        <v>0.129104</v>
      </c>
      <c r="G566" s="23">
        <v>0.49165700000000001</v>
      </c>
      <c r="I566" s="23">
        <v>9.8151000000000002E-2</v>
      </c>
      <c r="J566" s="23">
        <v>2.6433999999999999E-2</v>
      </c>
      <c r="K566" s="24">
        <v>100.161</v>
      </c>
      <c r="M566" s="24"/>
    </row>
    <row r="567" spans="1:13" x14ac:dyDescent="0.2">
      <c r="B567" s="22" t="s">
        <v>82</v>
      </c>
      <c r="C567" s="23">
        <v>9.6039999999999992</v>
      </c>
      <c r="D567" s="23">
        <v>49.063499999999998</v>
      </c>
      <c r="E567" s="23">
        <v>40.701700000000002</v>
      </c>
      <c r="F567" s="23">
        <v>0.12896199999999999</v>
      </c>
      <c r="G567" s="23">
        <v>0.48435699999999998</v>
      </c>
      <c r="I567" s="23">
        <v>9.8951999999999998E-2</v>
      </c>
      <c r="J567" s="23">
        <v>1.9047000000000001E-2</v>
      </c>
      <c r="K567" s="24">
        <v>100.101</v>
      </c>
      <c r="M567" s="24"/>
    </row>
    <row r="568" spans="1:13" x14ac:dyDescent="0.2">
      <c r="B568" s="22" t="s">
        <v>82</v>
      </c>
      <c r="C568" s="23">
        <v>9.6254899999999992</v>
      </c>
      <c r="D568" s="23">
        <v>49.060299999999998</v>
      </c>
      <c r="E568" s="23">
        <v>40.991500000000002</v>
      </c>
      <c r="F568" s="23">
        <v>0.124741</v>
      </c>
      <c r="G568" s="23">
        <v>0.49141000000000001</v>
      </c>
      <c r="I568" s="23">
        <v>9.7625000000000003E-2</v>
      </c>
      <c r="J568" s="23">
        <v>3.3182000000000003E-2</v>
      </c>
      <c r="K568" s="24">
        <v>100.42400000000001</v>
      </c>
      <c r="M568" s="24"/>
    </row>
    <row r="569" spans="1:13" x14ac:dyDescent="0.2">
      <c r="B569" s="22" t="s">
        <v>82</v>
      </c>
      <c r="C569" s="23">
        <v>9.6045700000000007</v>
      </c>
      <c r="D569" s="23">
        <v>49.254399999999997</v>
      </c>
      <c r="E569" s="23">
        <v>41.023699999999998</v>
      </c>
      <c r="F569" s="23">
        <v>0.12687100000000001</v>
      </c>
      <c r="G569" s="23">
        <v>0.48624499999999998</v>
      </c>
      <c r="I569" s="23">
        <v>0.106877</v>
      </c>
      <c r="J569" s="23">
        <v>2.2263000000000002E-2</v>
      </c>
      <c r="K569" s="24">
        <v>100.625</v>
      </c>
      <c r="M569" s="24"/>
    </row>
    <row r="570" spans="1:13" x14ac:dyDescent="0.2">
      <c r="B570" s="22" t="s">
        <v>82</v>
      </c>
      <c r="C570" s="23">
        <v>9.5759500000000006</v>
      </c>
      <c r="D570" s="23">
        <v>49.116500000000002</v>
      </c>
      <c r="E570" s="23">
        <v>41.303400000000003</v>
      </c>
      <c r="F570" s="23">
        <v>0.120159</v>
      </c>
      <c r="G570" s="23">
        <v>0.48702200000000001</v>
      </c>
      <c r="I570" s="23">
        <v>7.4316999999999994E-2</v>
      </c>
      <c r="J570" s="23">
        <v>3.7915999999999998E-2</v>
      </c>
      <c r="K570" s="24">
        <v>100.715</v>
      </c>
      <c r="M570" s="24"/>
    </row>
    <row r="571" spans="1:13" x14ac:dyDescent="0.2">
      <c r="A571" s="2" t="s">
        <v>18</v>
      </c>
      <c r="B571" s="22" t="s">
        <v>82</v>
      </c>
      <c r="C571" s="23">
        <v>9.6202100000000002</v>
      </c>
      <c r="D571" s="23">
        <v>49.174599999999998</v>
      </c>
      <c r="E571" s="23">
        <v>41.014299999999999</v>
      </c>
      <c r="F571" s="23">
        <v>0.12983500000000001</v>
      </c>
      <c r="G571" s="23">
        <v>0.47918300000000003</v>
      </c>
      <c r="I571" s="23">
        <v>7.6226000000000002E-2</v>
      </c>
      <c r="J571" s="23">
        <v>3.9120000000000002E-2</v>
      </c>
      <c r="K571" s="24">
        <v>100.533</v>
      </c>
      <c r="M571" s="24"/>
    </row>
    <row r="572" spans="1:13" x14ac:dyDescent="0.2">
      <c r="A572" s="2" t="s">
        <v>15</v>
      </c>
      <c r="B572" s="22" t="s">
        <v>83</v>
      </c>
      <c r="C572" s="23">
        <v>15.104900000000001</v>
      </c>
      <c r="D572" s="23">
        <v>44.348799999999997</v>
      </c>
      <c r="E572" s="23">
        <v>39.917299999999997</v>
      </c>
      <c r="F572" s="23">
        <v>0.186915</v>
      </c>
      <c r="G572" s="23">
        <v>0.36802600000000002</v>
      </c>
      <c r="I572" s="23">
        <v>5.8382000000000003E-2</v>
      </c>
      <c r="J572" s="23">
        <v>2.3127000000000002E-2</v>
      </c>
      <c r="K572" s="24">
        <v>100.00700000000001</v>
      </c>
      <c r="M572" s="24"/>
    </row>
    <row r="573" spans="1:13" x14ac:dyDescent="0.2">
      <c r="B573" s="22" t="s">
        <v>83</v>
      </c>
      <c r="C573" s="23">
        <v>12.7241</v>
      </c>
      <c r="D573" s="23">
        <v>46.6128</v>
      </c>
      <c r="E573" s="23">
        <v>40.497700000000002</v>
      </c>
      <c r="F573" s="23">
        <v>0.169686</v>
      </c>
      <c r="G573" s="23">
        <v>0.42666100000000001</v>
      </c>
      <c r="I573" s="23">
        <v>8.4877999999999995E-2</v>
      </c>
      <c r="J573" s="23">
        <v>3.0008E-2</v>
      </c>
      <c r="K573" s="24">
        <v>100.54600000000001</v>
      </c>
      <c r="M573" s="24"/>
    </row>
    <row r="574" spans="1:13" x14ac:dyDescent="0.2">
      <c r="B574" s="22" t="s">
        <v>83</v>
      </c>
      <c r="C574" s="23">
        <v>10.950100000000001</v>
      </c>
      <c r="D574" s="23">
        <v>48.156399999999998</v>
      </c>
      <c r="E574" s="23">
        <v>40.981499999999997</v>
      </c>
      <c r="F574" s="23">
        <v>0.13355500000000001</v>
      </c>
      <c r="G574" s="23">
        <v>0.46845100000000001</v>
      </c>
      <c r="I574" s="23">
        <v>7.0554000000000006E-2</v>
      </c>
      <c r="J574" s="23">
        <v>2.197E-2</v>
      </c>
      <c r="K574" s="24">
        <v>100.782</v>
      </c>
      <c r="M574" s="24"/>
    </row>
    <row r="575" spans="1:13" x14ac:dyDescent="0.2">
      <c r="B575" s="22" t="s">
        <v>83</v>
      </c>
      <c r="C575" s="23">
        <v>10.117900000000001</v>
      </c>
      <c r="D575" s="23">
        <v>48.8855</v>
      </c>
      <c r="E575" s="23">
        <v>41.386299999999999</v>
      </c>
      <c r="F575" s="23">
        <v>0.13694899999999999</v>
      </c>
      <c r="G575" s="23">
        <v>0.47909299999999999</v>
      </c>
      <c r="I575" s="23">
        <v>8.1345000000000001E-2</v>
      </c>
      <c r="J575" s="23">
        <v>2.9534000000000001E-2</v>
      </c>
      <c r="K575" s="24">
        <v>101.117</v>
      </c>
      <c r="M575" s="24"/>
    </row>
    <row r="576" spans="1:13" x14ac:dyDescent="0.2">
      <c r="B576" s="22" t="s">
        <v>83</v>
      </c>
      <c r="C576" s="23">
        <v>9.8398299999999992</v>
      </c>
      <c r="D576" s="23">
        <v>49.072099999999999</v>
      </c>
      <c r="E576" s="23">
        <v>41.042000000000002</v>
      </c>
      <c r="F576" s="23">
        <v>0.132573</v>
      </c>
      <c r="G576" s="23">
        <v>0.48452499999999998</v>
      </c>
      <c r="I576" s="23">
        <v>9.0912999999999994E-2</v>
      </c>
      <c r="J576" s="23">
        <v>2.6931E-2</v>
      </c>
      <c r="K576" s="24">
        <v>100.68899999999999</v>
      </c>
      <c r="M576" s="24"/>
    </row>
    <row r="577" spans="1:13" x14ac:dyDescent="0.2">
      <c r="B577" s="22" t="s">
        <v>83</v>
      </c>
      <c r="C577" s="23">
        <v>9.7281399999999998</v>
      </c>
      <c r="D577" s="23">
        <v>48.8264</v>
      </c>
      <c r="E577" s="23">
        <v>40.969200000000001</v>
      </c>
      <c r="F577" s="23">
        <v>0.12246799999999999</v>
      </c>
      <c r="G577" s="23">
        <v>0.49199900000000002</v>
      </c>
      <c r="I577" s="23">
        <v>9.1433E-2</v>
      </c>
      <c r="J577" s="23">
        <v>3.8414999999999998E-2</v>
      </c>
      <c r="K577" s="24">
        <v>100.268</v>
      </c>
      <c r="M577" s="24"/>
    </row>
    <row r="578" spans="1:13" x14ac:dyDescent="0.2">
      <c r="B578" s="22" t="s">
        <v>83</v>
      </c>
      <c r="C578" s="23">
        <v>9.6314700000000002</v>
      </c>
      <c r="D578" s="23">
        <v>49.180900000000001</v>
      </c>
      <c r="E578" s="23">
        <v>41.367800000000003</v>
      </c>
      <c r="F578" s="23">
        <v>0.127195</v>
      </c>
      <c r="G578" s="23">
        <v>0.479937</v>
      </c>
      <c r="I578" s="23">
        <v>9.0483999999999995E-2</v>
      </c>
      <c r="J578" s="23">
        <v>3.7470000000000003E-2</v>
      </c>
      <c r="K578" s="24">
        <v>100.91500000000001</v>
      </c>
      <c r="M578" s="24"/>
    </row>
    <row r="579" spans="1:13" x14ac:dyDescent="0.2">
      <c r="B579" s="22" t="s">
        <v>83</v>
      </c>
      <c r="C579" s="23">
        <v>9.6217299999999994</v>
      </c>
      <c r="D579" s="23">
        <v>49.287799999999997</v>
      </c>
      <c r="E579" s="23">
        <v>41.5749</v>
      </c>
      <c r="F579" s="23">
        <v>0.12782399999999999</v>
      </c>
      <c r="G579" s="23">
        <v>0.47911900000000002</v>
      </c>
      <c r="I579" s="23">
        <v>8.2114999999999994E-2</v>
      </c>
      <c r="J579" s="23">
        <v>2.4233000000000001E-2</v>
      </c>
      <c r="K579" s="24">
        <v>101.19799999999999</v>
      </c>
      <c r="M579" s="24"/>
    </row>
    <row r="580" spans="1:13" x14ac:dyDescent="0.2">
      <c r="B580" s="22" t="s">
        <v>83</v>
      </c>
      <c r="C580" s="23">
        <v>9.6067300000000007</v>
      </c>
      <c r="D580" s="23">
        <v>49.238100000000003</v>
      </c>
      <c r="E580" s="23">
        <v>41.082599999999999</v>
      </c>
      <c r="F580" s="23">
        <v>0.13143299999999999</v>
      </c>
      <c r="G580" s="23">
        <v>0.47804400000000002</v>
      </c>
      <c r="I580" s="23">
        <v>8.9829000000000006E-2</v>
      </c>
      <c r="J580" s="23">
        <v>2.2373000000000001E-2</v>
      </c>
      <c r="K580" s="24">
        <v>100.649</v>
      </c>
      <c r="M580" s="24"/>
    </row>
    <row r="581" spans="1:13" x14ac:dyDescent="0.2">
      <c r="B581" s="22" t="s">
        <v>83</v>
      </c>
      <c r="C581" s="23">
        <v>9.5850500000000007</v>
      </c>
      <c r="D581" s="23">
        <v>49.264400000000002</v>
      </c>
      <c r="E581" s="23">
        <v>41.566099999999999</v>
      </c>
      <c r="F581" s="23">
        <v>0.13247900000000001</v>
      </c>
      <c r="G581" s="23">
        <v>0.48602400000000001</v>
      </c>
      <c r="I581" s="23">
        <v>8.6467000000000002E-2</v>
      </c>
      <c r="J581" s="23">
        <v>2.8955999999999999E-2</v>
      </c>
      <c r="K581" s="24">
        <v>101.15</v>
      </c>
      <c r="M581" s="24"/>
    </row>
    <row r="582" spans="1:13" x14ac:dyDescent="0.2">
      <c r="B582" s="22" t="s">
        <v>83</v>
      </c>
      <c r="C582" s="23">
        <v>9.6061200000000007</v>
      </c>
      <c r="D582" s="23">
        <v>49.088799999999999</v>
      </c>
      <c r="E582" s="23">
        <v>41.314999999999998</v>
      </c>
      <c r="F582" s="23">
        <v>0.123269</v>
      </c>
      <c r="G582" s="23">
        <v>0.48796299999999998</v>
      </c>
      <c r="I582" s="23">
        <v>9.6357999999999999E-2</v>
      </c>
      <c r="J582" s="23">
        <v>4.1320000000000003E-2</v>
      </c>
      <c r="K582" s="24">
        <v>100.759</v>
      </c>
      <c r="M582" s="24"/>
    </row>
    <row r="583" spans="1:13" x14ac:dyDescent="0.2">
      <c r="B583" s="22" t="s">
        <v>83</v>
      </c>
      <c r="C583" s="23">
        <v>9.6255000000000006</v>
      </c>
      <c r="D583" s="23">
        <v>48.9908</v>
      </c>
      <c r="E583" s="23">
        <v>41.208199999999998</v>
      </c>
      <c r="F583" s="23">
        <v>0.12936400000000001</v>
      </c>
      <c r="G583" s="23">
        <v>0.49651000000000001</v>
      </c>
      <c r="I583" s="23">
        <v>8.5262000000000004E-2</v>
      </c>
      <c r="J583" s="23">
        <v>3.6567000000000002E-2</v>
      </c>
      <c r="K583" s="24">
        <v>100.572</v>
      </c>
      <c r="M583" s="24"/>
    </row>
    <row r="584" spans="1:13" x14ac:dyDescent="0.2">
      <c r="B584" s="22" t="s">
        <v>83</v>
      </c>
      <c r="C584" s="23">
        <v>9.6074900000000003</v>
      </c>
      <c r="D584" s="23">
        <v>49.228200000000001</v>
      </c>
      <c r="E584" s="23">
        <v>41.367899999999999</v>
      </c>
      <c r="F584" s="23">
        <v>0.12623899999999999</v>
      </c>
      <c r="G584" s="23">
        <v>0.48259800000000003</v>
      </c>
      <c r="I584" s="23">
        <v>8.6195999999999995E-2</v>
      </c>
      <c r="J584" s="23">
        <v>3.4306999999999997E-2</v>
      </c>
      <c r="K584" s="24">
        <v>100.93300000000001</v>
      </c>
      <c r="M584" s="24"/>
    </row>
    <row r="585" spans="1:13" x14ac:dyDescent="0.2">
      <c r="B585" s="22" t="s">
        <v>83</v>
      </c>
      <c r="C585" s="23">
        <v>9.5911799999999996</v>
      </c>
      <c r="D585" s="23">
        <v>49.2652</v>
      </c>
      <c r="E585" s="23">
        <v>41.0959</v>
      </c>
      <c r="F585" s="23">
        <v>0.1236</v>
      </c>
      <c r="G585" s="23">
        <v>0.493147</v>
      </c>
      <c r="I585" s="23">
        <v>8.5809999999999997E-2</v>
      </c>
      <c r="J585" s="23">
        <v>2.5238E-2</v>
      </c>
      <c r="K585" s="24">
        <v>100.68</v>
      </c>
      <c r="M585" s="24"/>
    </row>
    <row r="586" spans="1:13" x14ac:dyDescent="0.2">
      <c r="A586" s="2" t="s">
        <v>18</v>
      </c>
      <c r="B586" s="22" t="s">
        <v>83</v>
      </c>
      <c r="C586" s="23">
        <v>9.6104699999999994</v>
      </c>
      <c r="D586" s="23">
        <v>49.193800000000003</v>
      </c>
      <c r="E586" s="23">
        <v>41.091700000000003</v>
      </c>
      <c r="F586" s="23">
        <v>0.134048</v>
      </c>
      <c r="G586" s="23">
        <v>0.48175499999999999</v>
      </c>
      <c r="I586" s="23">
        <v>9.6134999999999998E-2</v>
      </c>
      <c r="J586" s="23">
        <v>3.4863999999999999E-2</v>
      </c>
      <c r="K586" s="24">
        <v>100.643</v>
      </c>
      <c r="M586" s="24"/>
    </row>
    <row r="587" spans="1:13" x14ac:dyDescent="0.2">
      <c r="A587" s="2" t="s">
        <v>15</v>
      </c>
      <c r="B587" s="22" t="s">
        <v>84</v>
      </c>
      <c r="C587" s="23">
        <v>16.426300000000001</v>
      </c>
      <c r="D587" s="23">
        <v>43.050800000000002</v>
      </c>
      <c r="E587" s="23">
        <v>39.619900000000001</v>
      </c>
      <c r="F587" s="23">
        <v>0.21470500000000001</v>
      </c>
      <c r="G587" s="23">
        <v>0.33231100000000002</v>
      </c>
      <c r="I587" s="23">
        <v>7.8520999999999994E-2</v>
      </c>
      <c r="J587" s="23">
        <v>1.4154999999999999E-2</v>
      </c>
      <c r="K587" s="24">
        <v>99.736699999999999</v>
      </c>
      <c r="M587" s="24"/>
    </row>
    <row r="588" spans="1:13" x14ac:dyDescent="0.2">
      <c r="B588" s="22" t="s">
        <v>84</v>
      </c>
      <c r="C588" s="23">
        <v>14.748799999999999</v>
      </c>
      <c r="D588" s="23">
        <v>44.459400000000002</v>
      </c>
      <c r="E588" s="23">
        <v>39.981999999999999</v>
      </c>
      <c r="F588" s="23">
        <v>0.18993399999999999</v>
      </c>
      <c r="G588" s="23">
        <v>0.34753800000000001</v>
      </c>
      <c r="I588" s="23">
        <v>8.3923999999999999E-2</v>
      </c>
      <c r="J588" s="23">
        <v>2.1471000000000001E-2</v>
      </c>
      <c r="K588" s="24">
        <v>99.832999999999998</v>
      </c>
      <c r="M588" s="24"/>
    </row>
    <row r="589" spans="1:13" x14ac:dyDescent="0.2">
      <c r="B589" s="22" t="s">
        <v>84</v>
      </c>
      <c r="C589" s="23">
        <v>13.784700000000001</v>
      </c>
      <c r="D589" s="23">
        <v>45.591900000000003</v>
      </c>
      <c r="E589" s="23">
        <v>40.2759</v>
      </c>
      <c r="F589" s="23">
        <v>0.165523</v>
      </c>
      <c r="G589" s="23">
        <v>0.36689699999999997</v>
      </c>
      <c r="I589" s="23">
        <v>7.8539999999999999E-2</v>
      </c>
      <c r="J589" s="23">
        <v>2.8722999999999999E-2</v>
      </c>
      <c r="K589" s="24">
        <v>100.292</v>
      </c>
      <c r="M589" s="24"/>
    </row>
    <row r="590" spans="1:13" x14ac:dyDescent="0.2">
      <c r="B590" s="22" t="s">
        <v>84</v>
      </c>
      <c r="C590" s="23">
        <v>12.8833</v>
      </c>
      <c r="D590" s="23">
        <v>46.449599999999997</v>
      </c>
      <c r="E590" s="23">
        <v>40.521000000000001</v>
      </c>
      <c r="F590" s="23">
        <v>0.163467</v>
      </c>
      <c r="G590" s="23">
        <v>0.40979300000000002</v>
      </c>
      <c r="I590" s="23">
        <v>8.5193000000000005E-2</v>
      </c>
      <c r="J590" s="23">
        <v>2.6879E-2</v>
      </c>
      <c r="K590" s="24">
        <v>100.539</v>
      </c>
      <c r="M590" s="24"/>
    </row>
    <row r="591" spans="1:13" x14ac:dyDescent="0.2">
      <c r="B591" s="22" t="s">
        <v>84</v>
      </c>
      <c r="C591" s="23">
        <v>12.017200000000001</v>
      </c>
      <c r="D591" s="23">
        <v>47.007599999999996</v>
      </c>
      <c r="E591" s="23">
        <v>40.604399999999998</v>
      </c>
      <c r="F591" s="23">
        <v>0.15159</v>
      </c>
      <c r="G591" s="23">
        <v>0.42432999999999998</v>
      </c>
      <c r="I591" s="23">
        <v>6.7394999999999997E-2</v>
      </c>
      <c r="J591" s="23">
        <v>2.6915999999999999E-2</v>
      </c>
      <c r="K591" s="24">
        <v>100.29900000000001</v>
      </c>
      <c r="M591" s="24"/>
    </row>
    <row r="592" spans="1:13" x14ac:dyDescent="0.2">
      <c r="B592" s="22" t="s">
        <v>84</v>
      </c>
      <c r="C592" s="23">
        <v>11.355499999999999</v>
      </c>
      <c r="D592" s="23">
        <v>47.7395</v>
      </c>
      <c r="E592" s="23">
        <v>40.716099999999997</v>
      </c>
      <c r="F592" s="23">
        <v>0.14482600000000001</v>
      </c>
      <c r="G592" s="23">
        <v>0.44870199999999999</v>
      </c>
      <c r="I592" s="23">
        <v>8.5605000000000001E-2</v>
      </c>
      <c r="J592" s="23">
        <v>4.1424999999999997E-2</v>
      </c>
      <c r="K592" s="24">
        <v>100.532</v>
      </c>
      <c r="M592" s="24"/>
    </row>
    <row r="593" spans="1:13" x14ac:dyDescent="0.2">
      <c r="B593" s="22" t="s">
        <v>84</v>
      </c>
      <c r="C593" s="23">
        <v>10.798500000000001</v>
      </c>
      <c r="D593" s="23">
        <v>48.182899999999997</v>
      </c>
      <c r="E593" s="23">
        <v>41.017600000000002</v>
      </c>
      <c r="F593" s="23">
        <v>0.142037</v>
      </c>
      <c r="G593" s="23">
        <v>0.4582</v>
      </c>
      <c r="I593" s="23">
        <v>7.8765000000000002E-2</v>
      </c>
      <c r="J593" s="23">
        <v>3.2612000000000002E-2</v>
      </c>
      <c r="K593" s="24">
        <v>100.711</v>
      </c>
      <c r="M593" s="24"/>
    </row>
    <row r="594" spans="1:13" x14ac:dyDescent="0.2">
      <c r="B594" s="22" t="s">
        <v>84</v>
      </c>
      <c r="C594" s="23">
        <v>10.3629</v>
      </c>
      <c r="D594" s="23">
        <v>48.230400000000003</v>
      </c>
      <c r="E594" s="23">
        <v>41.006900000000002</v>
      </c>
      <c r="F594" s="23">
        <v>0.131135</v>
      </c>
      <c r="G594" s="23">
        <v>0.47570899999999999</v>
      </c>
      <c r="I594" s="23">
        <v>7.6092000000000007E-2</v>
      </c>
      <c r="J594" s="23">
        <v>2.6206E-2</v>
      </c>
      <c r="K594" s="24">
        <v>100.309</v>
      </c>
      <c r="M594" s="24"/>
    </row>
    <row r="595" spans="1:13" x14ac:dyDescent="0.2">
      <c r="B595" s="22" t="s">
        <v>84</v>
      </c>
      <c r="C595" s="23">
        <v>10.15</v>
      </c>
      <c r="D595" s="23">
        <v>48.755899999999997</v>
      </c>
      <c r="E595" s="23">
        <v>41.434399999999997</v>
      </c>
      <c r="F595" s="23">
        <v>0.122818</v>
      </c>
      <c r="G595" s="23">
        <v>0.46626099999999998</v>
      </c>
      <c r="I595" s="23">
        <v>8.9498999999999995E-2</v>
      </c>
      <c r="J595" s="23">
        <v>3.3426999999999998E-2</v>
      </c>
      <c r="K595" s="24">
        <v>101.05200000000001</v>
      </c>
      <c r="M595" s="24"/>
    </row>
    <row r="596" spans="1:13" x14ac:dyDescent="0.2">
      <c r="B596" s="22" t="s">
        <v>84</v>
      </c>
      <c r="C596" s="23">
        <v>9.9934799999999999</v>
      </c>
      <c r="D596" s="23">
        <v>48.8797</v>
      </c>
      <c r="E596" s="23">
        <v>41.279699999999998</v>
      </c>
      <c r="F596" s="23">
        <v>0.12449300000000001</v>
      </c>
      <c r="G596" s="23">
        <v>0.47173700000000002</v>
      </c>
      <c r="I596" s="23">
        <v>0.10603799999999999</v>
      </c>
      <c r="J596" s="23">
        <v>2.4958000000000001E-2</v>
      </c>
      <c r="K596" s="24">
        <v>100.88</v>
      </c>
      <c r="M596" s="24"/>
    </row>
    <row r="597" spans="1:13" x14ac:dyDescent="0.2">
      <c r="B597" s="22" t="s">
        <v>84</v>
      </c>
      <c r="C597" s="23">
        <v>9.9115699999999993</v>
      </c>
      <c r="D597" s="23">
        <v>48.944499999999998</v>
      </c>
      <c r="E597" s="23">
        <v>41.167200000000001</v>
      </c>
      <c r="F597" s="23">
        <v>0.12470100000000001</v>
      </c>
      <c r="G597" s="23">
        <v>0.47593299999999999</v>
      </c>
      <c r="I597" s="23">
        <v>8.3923999999999999E-2</v>
      </c>
      <c r="J597" s="23">
        <v>2.7186999999999999E-2</v>
      </c>
      <c r="K597" s="24">
        <v>100.735</v>
      </c>
      <c r="M597" s="24"/>
    </row>
    <row r="598" spans="1:13" x14ac:dyDescent="0.2">
      <c r="B598" s="22" t="s">
        <v>84</v>
      </c>
      <c r="C598" s="23">
        <v>9.7880099999999999</v>
      </c>
      <c r="D598" s="23">
        <v>48.921599999999998</v>
      </c>
      <c r="E598" s="23">
        <v>41.237000000000002</v>
      </c>
      <c r="F598" s="23">
        <v>0.129693</v>
      </c>
      <c r="G598" s="23">
        <v>0.48035899999999998</v>
      </c>
      <c r="I598" s="23">
        <v>9.8853999999999997E-2</v>
      </c>
      <c r="J598" s="23">
        <v>3.4120999999999999E-2</v>
      </c>
      <c r="K598" s="24">
        <v>100.69</v>
      </c>
      <c r="M598" s="24"/>
    </row>
    <row r="599" spans="1:13" x14ac:dyDescent="0.2">
      <c r="B599" s="2" t="s">
        <v>85</v>
      </c>
      <c r="C599" s="15">
        <v>9.8524100000000008</v>
      </c>
      <c r="D599" s="15">
        <v>48.776000000000003</v>
      </c>
      <c r="E599" s="15">
        <v>41.112299999999998</v>
      </c>
      <c r="F599" s="15">
        <v>0.12854099999999999</v>
      </c>
      <c r="G599" s="15">
        <v>0.47156599999999999</v>
      </c>
      <c r="I599" s="15">
        <v>9.5510999999999999E-2</v>
      </c>
      <c r="J599" s="15">
        <v>2.7841999999999999E-2</v>
      </c>
      <c r="K599" s="16">
        <v>100.464</v>
      </c>
      <c r="M599" s="24"/>
    </row>
    <row r="600" spans="1:13" x14ac:dyDescent="0.2">
      <c r="A600" s="2" t="s">
        <v>18</v>
      </c>
      <c r="B600" s="2" t="s">
        <v>85</v>
      </c>
      <c r="C600" s="15">
        <v>9.8342200000000002</v>
      </c>
      <c r="D600" s="15">
        <v>48.927199999999999</v>
      </c>
      <c r="E600" s="15">
        <v>41.335500000000003</v>
      </c>
      <c r="F600" s="15">
        <v>0.123223</v>
      </c>
      <c r="G600" s="15">
        <v>0.47543999999999997</v>
      </c>
      <c r="I600" s="15">
        <v>9.2351000000000003E-2</v>
      </c>
      <c r="J600" s="15">
        <v>2.6748999999999998E-2</v>
      </c>
      <c r="K600" s="16">
        <v>100.815</v>
      </c>
      <c r="M600" s="16"/>
    </row>
    <row r="601" spans="1:13" x14ac:dyDescent="0.2">
      <c r="B601" s="2" t="s">
        <v>35</v>
      </c>
      <c r="C601" s="15">
        <v>9.5713899999999992</v>
      </c>
      <c r="D601" s="15">
        <v>49.0062</v>
      </c>
      <c r="E601" s="15">
        <v>40.5274</v>
      </c>
      <c r="F601" s="15">
        <v>0.13948099999999999</v>
      </c>
      <c r="G601" s="15">
        <v>0.37330099999999999</v>
      </c>
      <c r="I601" s="15">
        <v>2.7993000000000001E-2</v>
      </c>
      <c r="J601" s="15">
        <v>1.3580999999999999E-2</v>
      </c>
      <c r="K601" s="16">
        <v>99.659400000000005</v>
      </c>
      <c r="M601" s="16"/>
    </row>
    <row r="602" spans="1:13" x14ac:dyDescent="0.2">
      <c r="B602" s="2" t="s">
        <v>35</v>
      </c>
      <c r="C602" s="15">
        <v>9.5498200000000004</v>
      </c>
      <c r="D602" s="15">
        <v>48.929400000000001</v>
      </c>
      <c r="E602" s="15">
        <v>40.713799999999999</v>
      </c>
      <c r="F602" s="15">
        <v>0.13473599999999999</v>
      </c>
      <c r="G602" s="15">
        <v>0.37317299999999998</v>
      </c>
      <c r="I602" s="15">
        <v>1.8457999999999999E-2</v>
      </c>
      <c r="J602" s="15">
        <v>1.4409E-2</v>
      </c>
      <c r="K602" s="16">
        <v>99.733800000000002</v>
      </c>
      <c r="M602" s="16"/>
    </row>
    <row r="603" spans="1:13" x14ac:dyDescent="0.2">
      <c r="B603" s="2" t="s">
        <v>35</v>
      </c>
      <c r="C603" s="15">
        <v>9.5943799999999992</v>
      </c>
      <c r="D603" s="15">
        <v>49.215600000000002</v>
      </c>
      <c r="E603" s="15">
        <v>39.957700000000003</v>
      </c>
      <c r="F603" s="15">
        <v>0.12609799999999999</v>
      </c>
      <c r="G603" s="15">
        <v>0.373726</v>
      </c>
      <c r="I603" s="15">
        <v>2.3855999999999999E-2</v>
      </c>
      <c r="J603" s="15">
        <v>2.1114999999999998E-2</v>
      </c>
      <c r="K603" s="16">
        <v>99.3125</v>
      </c>
      <c r="M603" s="16"/>
    </row>
    <row r="604" spans="1:13" x14ac:dyDescent="0.2">
      <c r="B604" s="2" t="s">
        <v>35</v>
      </c>
      <c r="C604" s="15">
        <v>9.59</v>
      </c>
      <c r="D604" s="15">
        <v>49.164499999999997</v>
      </c>
      <c r="E604" s="15">
        <v>40.270400000000002</v>
      </c>
      <c r="F604" s="15">
        <v>0.139657</v>
      </c>
      <c r="G604" s="15">
        <v>0.36902800000000002</v>
      </c>
      <c r="I604" s="15">
        <v>1.6138E-2</v>
      </c>
      <c r="J604" s="15">
        <v>8.5120000000000005E-3</v>
      </c>
      <c r="K604" s="16">
        <v>99.558199999999999</v>
      </c>
      <c r="M604" s="16"/>
    </row>
    <row r="605" spans="1:13" x14ac:dyDescent="0.2">
      <c r="A605" s="2" t="s">
        <v>15</v>
      </c>
      <c r="B605" s="22" t="s">
        <v>86</v>
      </c>
      <c r="C605" s="23">
        <v>11.3245</v>
      </c>
      <c r="D605" s="23">
        <v>47.603499999999997</v>
      </c>
      <c r="E605" s="23">
        <v>40.672400000000003</v>
      </c>
      <c r="F605" s="23">
        <v>0.14527399999999999</v>
      </c>
      <c r="G605" s="23">
        <v>0.48365799999999998</v>
      </c>
      <c r="I605" s="23">
        <v>8.3548999999999998E-2</v>
      </c>
      <c r="J605" s="23">
        <v>3.2635999999999998E-2</v>
      </c>
      <c r="K605" s="24">
        <v>100.346</v>
      </c>
      <c r="M605" s="16"/>
    </row>
    <row r="606" spans="1:13" x14ac:dyDescent="0.2">
      <c r="B606" s="22" t="s">
        <v>86</v>
      </c>
      <c r="C606" s="23">
        <v>9.4857099999999992</v>
      </c>
      <c r="D606" s="23">
        <v>49.263800000000003</v>
      </c>
      <c r="E606" s="23">
        <v>41.390500000000003</v>
      </c>
      <c r="F606" s="23">
        <v>0.12634600000000001</v>
      </c>
      <c r="G606" s="23">
        <v>0.50622</v>
      </c>
      <c r="I606" s="23">
        <v>7.5888999999999998E-2</v>
      </c>
      <c r="J606" s="23">
        <v>3.4130000000000001E-2</v>
      </c>
      <c r="K606" s="24">
        <v>100.883</v>
      </c>
      <c r="M606" s="24"/>
    </row>
    <row r="607" spans="1:13" x14ac:dyDescent="0.2">
      <c r="B607" s="22" t="s">
        <v>86</v>
      </c>
      <c r="C607" s="23">
        <v>9.3728899999999999</v>
      </c>
      <c r="D607" s="23">
        <v>49.055599999999998</v>
      </c>
      <c r="E607" s="23">
        <v>41.031100000000002</v>
      </c>
      <c r="F607" s="23">
        <v>0.12205100000000001</v>
      </c>
      <c r="G607" s="23">
        <v>0.50758999999999999</v>
      </c>
      <c r="I607" s="23">
        <v>7.9964999999999994E-2</v>
      </c>
      <c r="J607" s="23">
        <v>3.9451E-2</v>
      </c>
      <c r="K607" s="24">
        <v>100.209</v>
      </c>
      <c r="M607" s="24"/>
    </row>
    <row r="608" spans="1:13" x14ac:dyDescent="0.2">
      <c r="B608" s="22" t="s">
        <v>86</v>
      </c>
      <c r="C608" s="23">
        <v>9.3727099999999997</v>
      </c>
      <c r="D608" s="23">
        <v>49.472499999999997</v>
      </c>
      <c r="E608" s="23">
        <v>41.340600000000002</v>
      </c>
      <c r="F608" s="23">
        <v>0.13264400000000001</v>
      </c>
      <c r="G608" s="23">
        <v>0.50410999999999995</v>
      </c>
      <c r="I608" s="23">
        <v>8.6848999999999996E-2</v>
      </c>
      <c r="J608" s="23">
        <v>3.7497999999999997E-2</v>
      </c>
      <c r="K608" s="24">
        <v>100.947</v>
      </c>
      <c r="M608" s="24"/>
    </row>
    <row r="609" spans="1:13" x14ac:dyDescent="0.2">
      <c r="B609" s="22" t="s">
        <v>86</v>
      </c>
      <c r="C609" s="23">
        <v>9.3528599999999997</v>
      </c>
      <c r="D609" s="23">
        <v>49.383899999999997</v>
      </c>
      <c r="E609" s="23">
        <v>41.4315</v>
      </c>
      <c r="F609" s="23">
        <v>0.114983</v>
      </c>
      <c r="G609" s="23">
        <v>0.50433099999999997</v>
      </c>
      <c r="I609" s="23">
        <v>8.6837999999999999E-2</v>
      </c>
      <c r="J609" s="23">
        <v>2.4308E-2</v>
      </c>
      <c r="K609" s="24">
        <v>100.899</v>
      </c>
      <c r="M609" s="24"/>
    </row>
    <row r="610" spans="1:13" x14ac:dyDescent="0.2">
      <c r="B610" s="22" t="s">
        <v>86</v>
      </c>
      <c r="C610" s="23">
        <v>9.2893899999999991</v>
      </c>
      <c r="D610" s="23">
        <v>49.411900000000003</v>
      </c>
      <c r="E610" s="23">
        <v>41.361800000000002</v>
      </c>
      <c r="F610" s="23">
        <v>0.12867100000000001</v>
      </c>
      <c r="G610" s="23">
        <v>0.49218099999999998</v>
      </c>
      <c r="I610" s="23">
        <v>7.1488999999999997E-2</v>
      </c>
      <c r="J610" s="23">
        <v>2.7095000000000001E-2</v>
      </c>
      <c r="K610" s="24">
        <v>100.783</v>
      </c>
      <c r="M610" s="24"/>
    </row>
    <row r="611" spans="1:13" x14ac:dyDescent="0.2">
      <c r="B611" s="22" t="s">
        <v>86</v>
      </c>
      <c r="C611" s="23">
        <v>9.3819300000000005</v>
      </c>
      <c r="D611" s="23">
        <v>49.479300000000002</v>
      </c>
      <c r="E611" s="23">
        <v>41.413899999999998</v>
      </c>
      <c r="F611" s="23">
        <v>0.11999700000000001</v>
      </c>
      <c r="G611" s="23">
        <v>0.484066</v>
      </c>
      <c r="I611" s="23">
        <v>9.64E-2</v>
      </c>
      <c r="J611" s="23">
        <v>3.8933000000000002E-2</v>
      </c>
      <c r="K611" s="24">
        <v>101.015</v>
      </c>
      <c r="M611" s="24"/>
    </row>
    <row r="612" spans="1:13" x14ac:dyDescent="0.2">
      <c r="B612" s="22" t="s">
        <v>86</v>
      </c>
      <c r="C612" s="23">
        <v>9.3431300000000004</v>
      </c>
      <c r="D612" s="23">
        <v>49.420499999999997</v>
      </c>
      <c r="E612" s="23">
        <v>41.249000000000002</v>
      </c>
      <c r="F612" s="23">
        <v>0.12850900000000001</v>
      </c>
      <c r="G612" s="23">
        <v>0.49013200000000001</v>
      </c>
      <c r="I612" s="23">
        <v>0.10595400000000001</v>
      </c>
      <c r="J612" s="23">
        <v>3.0006000000000001E-2</v>
      </c>
      <c r="K612" s="24">
        <v>100.767</v>
      </c>
      <c r="M612" s="24"/>
    </row>
    <row r="613" spans="1:13" x14ac:dyDescent="0.2">
      <c r="A613" s="2" t="s">
        <v>18</v>
      </c>
      <c r="B613" s="22" t="s">
        <v>86</v>
      </c>
      <c r="C613" s="23">
        <v>9.3547100000000007</v>
      </c>
      <c r="D613" s="23">
        <v>49.386600000000001</v>
      </c>
      <c r="E613" s="23">
        <v>41.1999</v>
      </c>
      <c r="F613" s="23">
        <v>0.127168</v>
      </c>
      <c r="G613" s="23">
        <v>0.481659</v>
      </c>
      <c r="I613" s="23">
        <v>8.6204000000000003E-2</v>
      </c>
      <c r="J613" s="23">
        <v>3.7254000000000002E-2</v>
      </c>
      <c r="K613" s="24">
        <v>100.673</v>
      </c>
      <c r="M613" s="24"/>
    </row>
    <row r="614" spans="1:13" x14ac:dyDescent="0.2">
      <c r="B614" s="2" t="s">
        <v>87</v>
      </c>
      <c r="C614" s="15">
        <v>9.4279799999999998</v>
      </c>
      <c r="D614" s="15">
        <v>49.167099999999998</v>
      </c>
      <c r="E614" s="15">
        <v>40.8645</v>
      </c>
      <c r="F614" s="15">
        <v>0.131297</v>
      </c>
      <c r="G614" s="15">
        <v>0.45858900000000002</v>
      </c>
      <c r="I614" s="15">
        <v>9.2663999999999996E-2</v>
      </c>
      <c r="J614" s="15">
        <v>3.2454999999999998E-2</v>
      </c>
      <c r="K614" s="16">
        <v>100.175</v>
      </c>
      <c r="M614" s="24"/>
    </row>
    <row r="615" spans="1:13" x14ac:dyDescent="0.2">
      <c r="B615" s="2" t="s">
        <v>87</v>
      </c>
      <c r="C615" s="15">
        <v>9.3937100000000004</v>
      </c>
      <c r="D615" s="15">
        <v>48.856900000000003</v>
      </c>
      <c r="E615" s="15">
        <v>40.823500000000003</v>
      </c>
      <c r="F615" s="15">
        <v>0.121299</v>
      </c>
      <c r="G615" s="15">
        <v>0.46401100000000001</v>
      </c>
      <c r="I615" s="15">
        <v>9.9351999999999996E-2</v>
      </c>
      <c r="J615" s="15">
        <v>4.1305000000000001E-2</v>
      </c>
      <c r="K615" s="16">
        <v>99.8</v>
      </c>
      <c r="M615" s="16"/>
    </row>
    <row r="616" spans="1:13" x14ac:dyDescent="0.2">
      <c r="A616" s="2" t="s">
        <v>15</v>
      </c>
      <c r="B616" s="22" t="s">
        <v>88</v>
      </c>
      <c r="C616" s="23">
        <v>18.749199999999998</v>
      </c>
      <c r="D616" s="23">
        <v>41.518300000000004</v>
      </c>
      <c r="E616" s="23">
        <v>39.337200000000003</v>
      </c>
      <c r="F616" s="23">
        <v>0.228182</v>
      </c>
      <c r="G616" s="23">
        <v>0.27718399999999999</v>
      </c>
      <c r="I616" s="23">
        <v>3.0182E-2</v>
      </c>
      <c r="J616" s="23">
        <v>8.5649999999999997E-3</v>
      </c>
      <c r="K616" s="24">
        <v>100.149</v>
      </c>
      <c r="M616" s="16"/>
    </row>
    <row r="617" spans="1:13" x14ac:dyDescent="0.2">
      <c r="B617" s="22" t="s">
        <v>88</v>
      </c>
      <c r="C617" s="23">
        <v>16.759799999999998</v>
      </c>
      <c r="D617" s="23">
        <v>42.8491</v>
      </c>
      <c r="E617" s="23">
        <v>39.365400000000001</v>
      </c>
      <c r="F617" s="23">
        <v>0.207816</v>
      </c>
      <c r="G617" s="23">
        <v>0.30393799999999999</v>
      </c>
      <c r="I617" s="23">
        <v>5.7262E-2</v>
      </c>
      <c r="J617" s="23">
        <v>2.3902E-2</v>
      </c>
      <c r="K617" s="24">
        <v>99.567300000000003</v>
      </c>
      <c r="M617" s="24"/>
    </row>
    <row r="618" spans="1:13" x14ac:dyDescent="0.2">
      <c r="B618" s="22" t="s">
        <v>88</v>
      </c>
      <c r="C618" s="23">
        <v>16.023199999999999</v>
      </c>
      <c r="D618" s="23">
        <v>43.759900000000002</v>
      </c>
      <c r="E618" s="23">
        <v>39.497999999999998</v>
      </c>
      <c r="F618" s="23">
        <v>0.20230899999999999</v>
      </c>
      <c r="G618" s="23">
        <v>0.32833200000000001</v>
      </c>
      <c r="I618" s="23">
        <v>5.1604999999999998E-2</v>
      </c>
      <c r="J618" s="23">
        <v>2.1166999999999998E-2</v>
      </c>
      <c r="K618" s="24">
        <v>99.884500000000003</v>
      </c>
      <c r="M618" s="24"/>
    </row>
    <row r="619" spans="1:13" x14ac:dyDescent="0.2">
      <c r="B619" s="22" t="s">
        <v>88</v>
      </c>
      <c r="C619" s="23">
        <v>15.7239</v>
      </c>
      <c r="D619" s="23">
        <v>43.9422</v>
      </c>
      <c r="E619" s="23">
        <v>39.522399999999998</v>
      </c>
      <c r="F619" s="23">
        <v>0.19528799999999999</v>
      </c>
      <c r="G619" s="23">
        <v>0.45370899999999997</v>
      </c>
      <c r="I619" s="23">
        <v>5.5009000000000002E-2</v>
      </c>
      <c r="J619" s="23">
        <v>1.1076000000000001E-2</v>
      </c>
      <c r="K619" s="24">
        <v>99.903599999999997</v>
      </c>
      <c r="M619" s="24"/>
    </row>
    <row r="620" spans="1:13" x14ac:dyDescent="0.2">
      <c r="B620" s="22" t="s">
        <v>88</v>
      </c>
      <c r="C620" s="23">
        <v>15.578200000000001</v>
      </c>
      <c r="D620" s="23">
        <v>43.8155</v>
      </c>
      <c r="E620" s="23">
        <v>39.650199999999998</v>
      </c>
      <c r="F620" s="23">
        <v>0.19361400000000001</v>
      </c>
      <c r="G620" s="23">
        <v>0.33013900000000002</v>
      </c>
      <c r="I620" s="23">
        <v>4.5463000000000003E-2</v>
      </c>
      <c r="J620" s="23">
        <v>2.9333999999999999E-2</v>
      </c>
      <c r="K620" s="24">
        <v>99.642499999999998</v>
      </c>
      <c r="M620" s="24"/>
    </row>
    <row r="621" spans="1:13" x14ac:dyDescent="0.2">
      <c r="B621" s="22" t="s">
        <v>88</v>
      </c>
      <c r="C621" s="23">
        <v>15.4344</v>
      </c>
      <c r="D621" s="23">
        <v>44.289000000000001</v>
      </c>
      <c r="E621" s="23">
        <v>39.963799999999999</v>
      </c>
      <c r="F621" s="23">
        <v>0.20074900000000001</v>
      </c>
      <c r="G621" s="23">
        <v>0.34035199999999999</v>
      </c>
      <c r="I621" s="23">
        <v>6.2936000000000006E-2</v>
      </c>
      <c r="J621" s="23">
        <v>2.6419000000000002E-2</v>
      </c>
      <c r="K621" s="24">
        <v>100.318</v>
      </c>
      <c r="M621" s="24"/>
    </row>
    <row r="622" spans="1:13" x14ac:dyDescent="0.2">
      <c r="B622" s="22" t="s">
        <v>88</v>
      </c>
      <c r="C622" s="23">
        <v>15.276999999999999</v>
      </c>
      <c r="D622" s="23">
        <v>44.422400000000003</v>
      </c>
      <c r="E622" s="23">
        <v>40.071300000000001</v>
      </c>
      <c r="F622" s="23">
        <v>0.19067799999999999</v>
      </c>
      <c r="G622" s="23">
        <v>0.35398499999999999</v>
      </c>
      <c r="I622" s="23">
        <v>6.7060999999999996E-2</v>
      </c>
      <c r="J622" s="23">
        <v>1.4347E-2</v>
      </c>
      <c r="K622" s="24">
        <v>100.39700000000001</v>
      </c>
      <c r="M622" s="24"/>
    </row>
    <row r="623" spans="1:13" x14ac:dyDescent="0.2">
      <c r="B623" s="22" t="s">
        <v>88</v>
      </c>
      <c r="C623" s="23">
        <v>15.0947</v>
      </c>
      <c r="D623" s="23">
        <v>44.194099999999999</v>
      </c>
      <c r="E623" s="23">
        <v>39.597499999999997</v>
      </c>
      <c r="F623" s="23">
        <v>0.19935700000000001</v>
      </c>
      <c r="G623" s="23">
        <v>0.35184300000000002</v>
      </c>
      <c r="I623" s="23">
        <v>7.0558999999999997E-2</v>
      </c>
      <c r="J623" s="23">
        <v>1.7471E-2</v>
      </c>
      <c r="K623" s="24">
        <v>99.525499999999994</v>
      </c>
      <c r="M623" s="24"/>
    </row>
    <row r="624" spans="1:13" x14ac:dyDescent="0.2">
      <c r="B624" s="22" t="s">
        <v>88</v>
      </c>
      <c r="C624" s="23">
        <v>15.0562</v>
      </c>
      <c r="D624" s="23">
        <v>44.631999999999998</v>
      </c>
      <c r="E624" s="23">
        <v>39.614899999999999</v>
      </c>
      <c r="F624" s="23">
        <v>0.185224</v>
      </c>
      <c r="G624" s="23">
        <v>0.362456</v>
      </c>
      <c r="I624" s="23">
        <v>4.5829000000000002E-2</v>
      </c>
      <c r="J624" s="23">
        <v>9.8709999999999996E-3</v>
      </c>
      <c r="K624" s="24">
        <v>99.906400000000005</v>
      </c>
      <c r="M624" s="24"/>
    </row>
    <row r="625" spans="1:13" x14ac:dyDescent="0.2">
      <c r="B625" s="22" t="s">
        <v>88</v>
      </c>
      <c r="C625" s="23">
        <v>14.887600000000001</v>
      </c>
      <c r="D625" s="23">
        <v>44.689399999999999</v>
      </c>
      <c r="E625" s="23">
        <v>39.828299999999999</v>
      </c>
      <c r="F625" s="23">
        <v>0.185001</v>
      </c>
      <c r="G625" s="23">
        <v>0.36682999999999999</v>
      </c>
      <c r="I625" s="23">
        <v>4.8828999999999997E-2</v>
      </c>
      <c r="J625" s="23">
        <v>2.4642000000000001E-2</v>
      </c>
      <c r="K625" s="24">
        <v>100.03100000000001</v>
      </c>
      <c r="M625" s="24"/>
    </row>
    <row r="626" spans="1:13" x14ac:dyDescent="0.2">
      <c r="B626" s="22" t="s">
        <v>88</v>
      </c>
      <c r="C626" s="23">
        <v>14.819900000000001</v>
      </c>
      <c r="D626" s="23">
        <v>44.735999999999997</v>
      </c>
      <c r="E626" s="23">
        <v>39.6999</v>
      </c>
      <c r="F626" s="23">
        <v>0.18898899999999999</v>
      </c>
      <c r="G626" s="23">
        <v>0.37379000000000001</v>
      </c>
      <c r="I626" s="23">
        <v>5.3357000000000002E-2</v>
      </c>
      <c r="J626" s="23">
        <v>2.8764000000000001E-2</v>
      </c>
      <c r="K626" s="24">
        <v>99.900800000000004</v>
      </c>
      <c r="M626" s="24"/>
    </row>
    <row r="627" spans="1:13" x14ac:dyDescent="0.2">
      <c r="B627" s="22" t="s">
        <v>88</v>
      </c>
      <c r="C627" s="23">
        <v>14.699199999999999</v>
      </c>
      <c r="D627" s="23">
        <v>44.833100000000002</v>
      </c>
      <c r="E627" s="23">
        <v>39.5961</v>
      </c>
      <c r="F627" s="23">
        <v>0.19777900000000001</v>
      </c>
      <c r="G627" s="23">
        <v>0.38455899999999998</v>
      </c>
      <c r="I627" s="23">
        <v>5.7771999999999997E-2</v>
      </c>
      <c r="J627" s="23">
        <v>-0.18373</v>
      </c>
      <c r="K627" s="24">
        <v>99.584800000000001</v>
      </c>
      <c r="M627" s="24"/>
    </row>
    <row r="628" spans="1:13" x14ac:dyDescent="0.2">
      <c r="B628" s="22" t="s">
        <v>88</v>
      </c>
      <c r="C628" s="23">
        <v>14.658300000000001</v>
      </c>
      <c r="D628" s="23">
        <v>44.856000000000002</v>
      </c>
      <c r="E628" s="23">
        <v>39.735500000000002</v>
      </c>
      <c r="F628" s="23">
        <v>0.18476999999999999</v>
      </c>
      <c r="G628" s="23">
        <v>0.38371100000000002</v>
      </c>
      <c r="I628" s="23">
        <v>7.5484999999999997E-2</v>
      </c>
      <c r="J628" s="23">
        <v>1.9161999999999998E-2</v>
      </c>
      <c r="K628" s="24">
        <v>99.912999999999997</v>
      </c>
      <c r="M628" s="24"/>
    </row>
    <row r="629" spans="1:13" x14ac:dyDescent="0.2">
      <c r="B629" s="22" t="s">
        <v>88</v>
      </c>
      <c r="C629" s="23">
        <v>14.557399999999999</v>
      </c>
      <c r="D629" s="23">
        <v>44.850999999999999</v>
      </c>
      <c r="E629" s="23">
        <v>39.755000000000003</v>
      </c>
      <c r="F629" s="23">
        <v>0.18825500000000001</v>
      </c>
      <c r="G629" s="23">
        <v>0.37846200000000002</v>
      </c>
      <c r="I629" s="23">
        <v>7.9570000000000002E-2</v>
      </c>
      <c r="J629" s="23">
        <v>1.9257E-2</v>
      </c>
      <c r="K629" s="24">
        <v>99.828900000000004</v>
      </c>
      <c r="M629" s="24"/>
    </row>
    <row r="630" spans="1:13" x14ac:dyDescent="0.2">
      <c r="A630" s="2" t="s">
        <v>18</v>
      </c>
      <c r="B630" s="22" t="s">
        <v>88</v>
      </c>
      <c r="C630" s="23">
        <v>14.536199999999999</v>
      </c>
      <c r="D630" s="23">
        <v>44.991700000000002</v>
      </c>
      <c r="E630" s="23">
        <v>39.9955</v>
      </c>
      <c r="F630" s="23">
        <v>0.17738300000000001</v>
      </c>
      <c r="G630" s="23">
        <v>0.38351200000000002</v>
      </c>
      <c r="I630" s="23">
        <v>8.0062999999999995E-2</v>
      </c>
      <c r="J630" s="23">
        <v>2.511E-2</v>
      </c>
      <c r="K630" s="24">
        <v>100.18899999999999</v>
      </c>
      <c r="M630" s="24"/>
    </row>
    <row r="631" spans="1:13" x14ac:dyDescent="0.2">
      <c r="A631" s="2" t="s">
        <v>15</v>
      </c>
      <c r="B631" s="22" t="s">
        <v>89</v>
      </c>
      <c r="C631" s="23">
        <v>21.904399999999999</v>
      </c>
      <c r="D631" s="23">
        <v>38.713799999999999</v>
      </c>
      <c r="E631" s="23">
        <v>38.764200000000002</v>
      </c>
      <c r="F631" s="23">
        <v>0.27566800000000002</v>
      </c>
      <c r="G631" s="23">
        <v>0.26132300000000003</v>
      </c>
      <c r="I631" s="23">
        <v>2.3321999999999999E-2</v>
      </c>
      <c r="J631" s="23">
        <v>6.7699999999999998E-4</v>
      </c>
      <c r="K631" s="24">
        <v>99.943399999999997</v>
      </c>
      <c r="M631" s="24"/>
    </row>
    <row r="632" spans="1:13" x14ac:dyDescent="0.2">
      <c r="B632" s="22" t="s">
        <v>89</v>
      </c>
      <c r="C632" s="23">
        <v>18.561599999999999</v>
      </c>
      <c r="D632" s="23">
        <v>41.762900000000002</v>
      </c>
      <c r="E632" s="23">
        <v>39.363500000000002</v>
      </c>
      <c r="F632" s="23">
        <v>0.21895200000000001</v>
      </c>
      <c r="G632" s="23">
        <v>0.290765</v>
      </c>
      <c r="I632" s="23">
        <v>5.4539999999999998E-2</v>
      </c>
      <c r="J632" s="23">
        <v>4.8500000000000001E-3</v>
      </c>
      <c r="K632" s="24">
        <v>100.25700000000001</v>
      </c>
      <c r="M632" s="24"/>
    </row>
    <row r="633" spans="1:13" x14ac:dyDescent="0.2">
      <c r="B633" s="22" t="s">
        <v>89</v>
      </c>
      <c r="C633" s="23">
        <v>16.4864</v>
      </c>
      <c r="D633" s="23">
        <v>43.308599999999998</v>
      </c>
      <c r="E633" s="23">
        <v>39.533900000000003</v>
      </c>
      <c r="F633" s="23">
        <v>0.214337</v>
      </c>
      <c r="G633" s="23">
        <v>0.30697000000000002</v>
      </c>
      <c r="I633" s="23">
        <v>5.2298999999999998E-2</v>
      </c>
      <c r="J633" s="23">
        <v>1.0322E-2</v>
      </c>
      <c r="K633" s="24">
        <v>99.912800000000004</v>
      </c>
      <c r="M633" s="24"/>
    </row>
    <row r="634" spans="1:13" x14ac:dyDescent="0.2">
      <c r="B634" s="22" t="s">
        <v>89</v>
      </c>
      <c r="C634" s="23">
        <v>15.949199999999999</v>
      </c>
      <c r="D634" s="23">
        <v>43.7211</v>
      </c>
      <c r="E634" s="23">
        <v>39.813699999999997</v>
      </c>
      <c r="F634" s="23">
        <v>0.21240100000000001</v>
      </c>
      <c r="G634" s="23">
        <v>0.32205800000000001</v>
      </c>
      <c r="I634" s="23">
        <v>6.4532000000000006E-2</v>
      </c>
      <c r="J634" s="23">
        <v>3.3212999999999999E-2</v>
      </c>
      <c r="K634" s="24">
        <v>100.116</v>
      </c>
      <c r="M634" s="24"/>
    </row>
    <row r="635" spans="1:13" x14ac:dyDescent="0.2">
      <c r="B635" s="22" t="s">
        <v>89</v>
      </c>
      <c r="C635" s="23">
        <v>15.7233</v>
      </c>
      <c r="D635" s="23">
        <v>43.967700000000001</v>
      </c>
      <c r="E635" s="23">
        <v>39.5092</v>
      </c>
      <c r="F635" s="23">
        <v>0.20044699999999999</v>
      </c>
      <c r="G635" s="23">
        <v>0.33300800000000003</v>
      </c>
      <c r="I635" s="23">
        <v>6.0817999999999997E-2</v>
      </c>
      <c r="J635" s="23">
        <v>1.0211E-2</v>
      </c>
      <c r="K635" s="24">
        <v>99.804699999999997</v>
      </c>
      <c r="M635" s="24"/>
    </row>
    <row r="636" spans="1:13" x14ac:dyDescent="0.2">
      <c r="B636" s="22" t="s">
        <v>89</v>
      </c>
      <c r="C636" s="23">
        <v>15.549200000000001</v>
      </c>
      <c r="D636" s="23">
        <v>44.035600000000002</v>
      </c>
      <c r="E636" s="23">
        <v>39.647300000000001</v>
      </c>
      <c r="F636" s="23">
        <v>0.192161</v>
      </c>
      <c r="G636" s="23">
        <v>0.34095799999999998</v>
      </c>
      <c r="I636" s="23">
        <v>6.608E-2</v>
      </c>
      <c r="J636" s="23">
        <v>2.3458E-2</v>
      </c>
      <c r="K636" s="24">
        <v>99.854799999999997</v>
      </c>
      <c r="M636" s="24"/>
    </row>
    <row r="637" spans="1:13" x14ac:dyDescent="0.2">
      <c r="B637" s="22" t="s">
        <v>89</v>
      </c>
      <c r="C637" s="23">
        <v>15.413500000000001</v>
      </c>
      <c r="D637" s="23">
        <v>44.212000000000003</v>
      </c>
      <c r="E637" s="23">
        <v>39.548099999999998</v>
      </c>
      <c r="F637" s="23">
        <v>0.19633500000000001</v>
      </c>
      <c r="G637" s="23">
        <v>0.33787600000000001</v>
      </c>
      <c r="I637" s="23">
        <v>6.7688999999999999E-2</v>
      </c>
      <c r="J637" s="23">
        <v>2.3754999999999998E-2</v>
      </c>
      <c r="K637" s="24">
        <v>99.799300000000002</v>
      </c>
      <c r="M637" s="24"/>
    </row>
    <row r="638" spans="1:13" x14ac:dyDescent="0.2">
      <c r="B638" s="22" t="s">
        <v>89</v>
      </c>
      <c r="C638" s="23">
        <v>15.310700000000001</v>
      </c>
      <c r="D638" s="23">
        <v>44.5351</v>
      </c>
      <c r="E638" s="23">
        <v>39.463000000000001</v>
      </c>
      <c r="F638" s="23">
        <v>0.17866899999999999</v>
      </c>
      <c r="G638" s="23">
        <v>0.356269</v>
      </c>
      <c r="I638" s="23">
        <v>5.2402999999999998E-2</v>
      </c>
      <c r="J638" s="23">
        <v>9.606E-3</v>
      </c>
      <c r="K638" s="24">
        <v>99.905699999999996</v>
      </c>
      <c r="M638" s="24"/>
    </row>
    <row r="639" spans="1:13" x14ac:dyDescent="0.2">
      <c r="B639" s="22" t="s">
        <v>89</v>
      </c>
      <c r="C639" s="23">
        <v>15.167299999999999</v>
      </c>
      <c r="D639" s="23">
        <v>44.301400000000001</v>
      </c>
      <c r="E639" s="23">
        <v>39.256799999999998</v>
      </c>
      <c r="F639" s="23">
        <v>0.193464</v>
      </c>
      <c r="G639" s="23">
        <v>0.36673</v>
      </c>
      <c r="I639" s="23">
        <v>5.7744999999999998E-2</v>
      </c>
      <c r="J639" s="23">
        <v>1.9535E-2</v>
      </c>
      <c r="K639" s="24">
        <v>99.363</v>
      </c>
      <c r="M639" s="24"/>
    </row>
    <row r="640" spans="1:13" x14ac:dyDescent="0.2">
      <c r="B640" s="22" t="s">
        <v>89</v>
      </c>
      <c r="C640" s="23">
        <v>14.942299999999999</v>
      </c>
      <c r="D640" s="23">
        <v>44.605600000000003</v>
      </c>
      <c r="E640" s="23">
        <v>39.5852</v>
      </c>
      <c r="F640" s="23">
        <v>0.192302</v>
      </c>
      <c r="G640" s="23">
        <v>0.35819400000000001</v>
      </c>
      <c r="I640" s="23">
        <v>5.5837999999999999E-2</v>
      </c>
      <c r="J640" s="23">
        <v>1.515E-2</v>
      </c>
      <c r="K640" s="24">
        <v>99.754599999999996</v>
      </c>
      <c r="M640" s="24"/>
    </row>
    <row r="641" spans="1:13" x14ac:dyDescent="0.2">
      <c r="B641" s="22" t="s">
        <v>89</v>
      </c>
      <c r="C641" s="23">
        <v>14.863300000000001</v>
      </c>
      <c r="D641" s="23">
        <v>44.736199999999997</v>
      </c>
      <c r="E641" s="23">
        <v>39.766300000000001</v>
      </c>
      <c r="F641" s="23">
        <v>0.18648500000000001</v>
      </c>
      <c r="G641" s="23">
        <v>0.37151600000000001</v>
      </c>
      <c r="I641" s="23">
        <v>6.8531999999999996E-2</v>
      </c>
      <c r="J641" s="23">
        <v>2.802E-2</v>
      </c>
      <c r="K641" s="24">
        <v>100.02</v>
      </c>
      <c r="M641" s="24"/>
    </row>
    <row r="642" spans="1:13" x14ac:dyDescent="0.2">
      <c r="B642" s="22" t="s">
        <v>89</v>
      </c>
      <c r="C642" s="23">
        <v>14.7577</v>
      </c>
      <c r="D642" s="23">
        <v>44.768599999999999</v>
      </c>
      <c r="E642" s="23">
        <v>40.331299999999999</v>
      </c>
      <c r="F642" s="23">
        <v>0.194157</v>
      </c>
      <c r="G642" s="23">
        <v>0.385021</v>
      </c>
      <c r="I642" s="23">
        <v>6.9332000000000005E-2</v>
      </c>
      <c r="J642" s="23">
        <v>1.7686E-2</v>
      </c>
      <c r="K642" s="24">
        <v>100.524</v>
      </c>
      <c r="M642" s="24"/>
    </row>
    <row r="643" spans="1:13" x14ac:dyDescent="0.2">
      <c r="B643" s="22" t="s">
        <v>89</v>
      </c>
      <c r="C643" s="23">
        <v>14.6532</v>
      </c>
      <c r="D643" s="23">
        <v>44.525700000000001</v>
      </c>
      <c r="E643" s="23">
        <v>39.8444</v>
      </c>
      <c r="F643" s="23">
        <v>0.19004299999999999</v>
      </c>
      <c r="G643" s="23">
        <v>0.38293899999999997</v>
      </c>
      <c r="I643" s="23">
        <v>0.10684200000000001</v>
      </c>
      <c r="J643" s="23">
        <v>0.27013799999999999</v>
      </c>
      <c r="K643" s="24">
        <v>99.973200000000006</v>
      </c>
      <c r="M643" s="24"/>
    </row>
    <row r="644" spans="1:13" x14ac:dyDescent="0.2">
      <c r="A644" s="2" t="s">
        <v>18</v>
      </c>
      <c r="B644" s="22" t="s">
        <v>89</v>
      </c>
      <c r="C644" s="23">
        <v>14.569699999999999</v>
      </c>
      <c r="D644" s="23">
        <v>44.924599999999998</v>
      </c>
      <c r="E644" s="23">
        <v>39.663899999999998</v>
      </c>
      <c r="F644" s="23">
        <v>0.19065799999999999</v>
      </c>
      <c r="G644" s="23">
        <v>0.38708999999999999</v>
      </c>
      <c r="I644" s="23">
        <v>6.6520999999999997E-2</v>
      </c>
      <c r="J644" s="23">
        <v>1.9838999999999999E-2</v>
      </c>
      <c r="K644" s="24">
        <v>99.822299999999998</v>
      </c>
      <c r="M644" s="24"/>
    </row>
    <row r="645" spans="1:13" x14ac:dyDescent="0.2">
      <c r="A645" s="2" t="s">
        <v>15</v>
      </c>
      <c r="B645" s="22" t="s">
        <v>90</v>
      </c>
      <c r="C645" s="23">
        <v>16.964600000000001</v>
      </c>
      <c r="D645" s="23">
        <v>42.984999999999999</v>
      </c>
      <c r="E645" s="23">
        <v>39.6233</v>
      </c>
      <c r="F645" s="23">
        <v>0.204266</v>
      </c>
      <c r="G645" s="23">
        <v>0.37756099999999998</v>
      </c>
      <c r="I645" s="23">
        <v>5.7496999999999999E-2</v>
      </c>
      <c r="J645" s="23">
        <v>1.7836999999999999E-2</v>
      </c>
      <c r="K645" s="24">
        <v>100.23</v>
      </c>
      <c r="M645" s="24"/>
    </row>
    <row r="646" spans="1:13" x14ac:dyDescent="0.2">
      <c r="B646" s="22" t="s">
        <v>90</v>
      </c>
      <c r="C646" s="23">
        <v>12.787100000000001</v>
      </c>
      <c r="D646" s="23">
        <v>46.591099999999997</v>
      </c>
      <c r="E646" s="23">
        <v>40.333599999999997</v>
      </c>
      <c r="F646" s="23">
        <v>0.16856299999999999</v>
      </c>
      <c r="G646" s="23">
        <v>0.46702399999999999</v>
      </c>
      <c r="I646" s="23">
        <v>9.5982999999999999E-2</v>
      </c>
      <c r="J646" s="23">
        <v>2.6925999999999999E-2</v>
      </c>
      <c r="K646" s="24">
        <v>100.47</v>
      </c>
      <c r="M646" s="24"/>
    </row>
    <row r="647" spans="1:13" x14ac:dyDescent="0.2">
      <c r="B647" s="22" t="s">
        <v>90</v>
      </c>
      <c r="C647" s="23">
        <v>11.104200000000001</v>
      </c>
      <c r="D647" s="23">
        <v>48.065100000000001</v>
      </c>
      <c r="E647" s="23">
        <v>40.5366</v>
      </c>
      <c r="F647" s="23">
        <v>0.14546899999999999</v>
      </c>
      <c r="G647" s="23">
        <v>0.48359099999999999</v>
      </c>
      <c r="I647" s="23">
        <v>8.8693999999999995E-2</v>
      </c>
      <c r="J647" s="23">
        <v>3.7298999999999999E-2</v>
      </c>
      <c r="K647" s="24">
        <v>100.461</v>
      </c>
      <c r="M647" s="24"/>
    </row>
    <row r="648" spans="1:13" x14ac:dyDescent="0.2">
      <c r="B648" s="22" t="s">
        <v>90</v>
      </c>
      <c r="C648" s="23">
        <v>10.1854</v>
      </c>
      <c r="D648" s="23">
        <v>48.485500000000002</v>
      </c>
      <c r="E648" s="23">
        <v>40.286299999999997</v>
      </c>
      <c r="F648" s="23">
        <v>0.129166</v>
      </c>
      <c r="G648" s="23">
        <v>0.48507400000000001</v>
      </c>
      <c r="I648" s="23">
        <v>9.5172000000000007E-2</v>
      </c>
      <c r="J648" s="23">
        <v>3.0137000000000001E-2</v>
      </c>
      <c r="K648" s="24">
        <v>99.696899999999999</v>
      </c>
      <c r="M648" s="24"/>
    </row>
    <row r="649" spans="1:13" x14ac:dyDescent="0.2">
      <c r="B649" s="22" t="s">
        <v>90</v>
      </c>
      <c r="C649" s="23">
        <v>9.8102099999999997</v>
      </c>
      <c r="D649" s="23">
        <v>49.059399999999997</v>
      </c>
      <c r="E649" s="23">
        <v>40.676499999999997</v>
      </c>
      <c r="F649" s="23">
        <v>0.11954099999999999</v>
      </c>
      <c r="G649" s="23">
        <v>0.48857</v>
      </c>
      <c r="I649" s="23">
        <v>7.5481999999999994E-2</v>
      </c>
      <c r="J649" s="23">
        <v>2.7879999999999999E-2</v>
      </c>
      <c r="K649" s="24">
        <v>100.258</v>
      </c>
      <c r="M649" s="24"/>
    </row>
    <row r="650" spans="1:13" x14ac:dyDescent="0.2">
      <c r="B650" s="22" t="s">
        <v>90</v>
      </c>
      <c r="C650" s="23">
        <v>9.7242999999999995</v>
      </c>
      <c r="D650" s="23">
        <v>49.243200000000002</v>
      </c>
      <c r="E650" s="23">
        <v>41.1282</v>
      </c>
      <c r="F650" s="23">
        <v>0.124968</v>
      </c>
      <c r="G650" s="23">
        <v>0.49247200000000002</v>
      </c>
      <c r="I650" s="23">
        <v>8.6708999999999994E-2</v>
      </c>
      <c r="J650" s="23">
        <v>1.5358E-2</v>
      </c>
      <c r="K650" s="24">
        <v>100.815</v>
      </c>
      <c r="M650" s="24"/>
    </row>
    <row r="651" spans="1:13" x14ac:dyDescent="0.2">
      <c r="B651" s="22" t="s">
        <v>90</v>
      </c>
      <c r="C651" s="23">
        <v>9.6975700000000007</v>
      </c>
      <c r="D651" s="23">
        <v>49.0563</v>
      </c>
      <c r="E651" s="23">
        <v>40.3733</v>
      </c>
      <c r="F651" s="23">
        <v>0.12572700000000001</v>
      </c>
      <c r="G651" s="23">
        <v>0.48581200000000002</v>
      </c>
      <c r="I651" s="23">
        <v>9.5143000000000005E-2</v>
      </c>
      <c r="J651" s="23">
        <v>2.6907E-2</v>
      </c>
      <c r="K651" s="24">
        <v>99.860799999999998</v>
      </c>
      <c r="M651" s="24"/>
    </row>
    <row r="652" spans="1:13" x14ac:dyDescent="0.2">
      <c r="B652" s="22" t="s">
        <v>90</v>
      </c>
      <c r="C652" s="23">
        <v>9.6751500000000004</v>
      </c>
      <c r="D652" s="23">
        <v>49.101199999999999</v>
      </c>
      <c r="E652" s="23">
        <v>40.626300000000001</v>
      </c>
      <c r="F652" s="23">
        <v>0.12936800000000001</v>
      </c>
      <c r="G652" s="23">
        <v>0.48614400000000002</v>
      </c>
      <c r="I652" s="23">
        <v>8.3514000000000005E-2</v>
      </c>
      <c r="J652" s="23">
        <v>2.4777E-2</v>
      </c>
      <c r="K652" s="24">
        <v>100.126</v>
      </c>
      <c r="M652" s="24"/>
    </row>
    <row r="653" spans="1:13" x14ac:dyDescent="0.2">
      <c r="B653" s="22" t="s">
        <v>90</v>
      </c>
      <c r="C653" s="23">
        <v>9.7312799999999999</v>
      </c>
      <c r="D653" s="23">
        <v>49.185000000000002</v>
      </c>
      <c r="E653" s="23">
        <v>40.970799999999997</v>
      </c>
      <c r="F653" s="23">
        <v>0.130799</v>
      </c>
      <c r="G653" s="23">
        <v>0.49049900000000002</v>
      </c>
      <c r="I653" s="23">
        <v>8.0821000000000004E-2</v>
      </c>
      <c r="J653" s="23">
        <v>3.9107000000000003E-2</v>
      </c>
      <c r="K653" s="24">
        <v>100.628</v>
      </c>
      <c r="M653" s="24"/>
    </row>
    <row r="654" spans="1:13" x14ac:dyDescent="0.2">
      <c r="B654" s="22" t="s">
        <v>90</v>
      </c>
      <c r="C654" s="23">
        <v>9.69665</v>
      </c>
      <c r="D654" s="23">
        <v>48.843200000000003</v>
      </c>
      <c r="E654" s="23">
        <v>40.557699999999997</v>
      </c>
      <c r="F654" s="23">
        <v>0.13066700000000001</v>
      </c>
      <c r="G654" s="23">
        <v>0.50115600000000005</v>
      </c>
      <c r="I654" s="23">
        <v>7.7953999999999996E-2</v>
      </c>
      <c r="J654" s="23">
        <v>3.0064E-2</v>
      </c>
      <c r="K654" s="24">
        <v>99.837400000000002</v>
      </c>
      <c r="M654" s="24"/>
    </row>
    <row r="655" spans="1:13" x14ac:dyDescent="0.2">
      <c r="B655" s="22" t="s">
        <v>90</v>
      </c>
      <c r="C655" s="23">
        <v>9.7065800000000007</v>
      </c>
      <c r="D655" s="23">
        <v>48.915100000000002</v>
      </c>
      <c r="E655" s="23">
        <v>40.273899999999998</v>
      </c>
      <c r="F655" s="23">
        <v>0.135356</v>
      </c>
      <c r="G655" s="23">
        <v>0.499334</v>
      </c>
      <c r="I655" s="23">
        <v>8.2725999999999994E-2</v>
      </c>
      <c r="J655" s="23">
        <v>2.9574E-2</v>
      </c>
      <c r="K655" s="24">
        <v>99.642499999999998</v>
      </c>
      <c r="M655" s="24"/>
    </row>
    <row r="656" spans="1:13" x14ac:dyDescent="0.2">
      <c r="B656" s="22" t="s">
        <v>90</v>
      </c>
      <c r="C656" s="23">
        <v>9.7050900000000002</v>
      </c>
      <c r="D656" s="23">
        <v>49.283900000000003</v>
      </c>
      <c r="E656" s="23">
        <v>40.776600000000002</v>
      </c>
      <c r="F656" s="23">
        <v>0.12645000000000001</v>
      </c>
      <c r="G656" s="23">
        <v>0.49776999999999999</v>
      </c>
      <c r="I656" s="23">
        <v>9.3282000000000004E-2</v>
      </c>
      <c r="J656" s="23">
        <v>2.3144999999999999E-2</v>
      </c>
      <c r="K656" s="24">
        <v>100.506</v>
      </c>
      <c r="M656" s="24"/>
    </row>
    <row r="657" spans="1:13" x14ac:dyDescent="0.2">
      <c r="B657" s="22" t="s">
        <v>90</v>
      </c>
      <c r="C657" s="23">
        <v>9.6800700000000006</v>
      </c>
      <c r="D657" s="23">
        <v>49.179499999999997</v>
      </c>
      <c r="E657" s="23">
        <v>40.7271</v>
      </c>
      <c r="F657" s="23">
        <v>0.12636800000000001</v>
      </c>
      <c r="G657" s="23">
        <v>0.49064400000000002</v>
      </c>
      <c r="I657" s="23">
        <v>8.7686E-2</v>
      </c>
      <c r="J657" s="23">
        <v>2.6904999999999998E-2</v>
      </c>
      <c r="K657" s="24">
        <v>100.318</v>
      </c>
      <c r="M657" s="24"/>
    </row>
    <row r="658" spans="1:13" x14ac:dyDescent="0.2">
      <c r="B658" s="22" t="s">
        <v>90</v>
      </c>
      <c r="C658" s="23">
        <v>9.7142999999999997</v>
      </c>
      <c r="D658" s="23">
        <v>48.858400000000003</v>
      </c>
      <c r="E658" s="23">
        <v>40.613799999999998</v>
      </c>
      <c r="F658" s="23">
        <v>0.13899300000000001</v>
      </c>
      <c r="G658" s="23">
        <v>0.50342299999999995</v>
      </c>
      <c r="I658" s="23">
        <v>9.3633999999999995E-2</v>
      </c>
      <c r="J658" s="23">
        <v>1.8926999999999999E-2</v>
      </c>
      <c r="K658" s="24">
        <v>99.941500000000005</v>
      </c>
      <c r="M658" s="24"/>
    </row>
    <row r="659" spans="1:13" x14ac:dyDescent="0.2">
      <c r="B659" s="22" t="s">
        <v>90</v>
      </c>
      <c r="C659" s="23">
        <v>9.6890499999999999</v>
      </c>
      <c r="D659" s="23">
        <v>49.1008</v>
      </c>
      <c r="E659" s="23">
        <v>40.529499999999999</v>
      </c>
      <c r="F659" s="23">
        <v>0.133266</v>
      </c>
      <c r="G659" s="23">
        <v>0.488313</v>
      </c>
      <c r="I659" s="23">
        <v>9.6262E-2</v>
      </c>
      <c r="J659" s="23">
        <v>3.0041999999999999E-2</v>
      </c>
      <c r="K659" s="24">
        <v>100.06699999999999</v>
      </c>
      <c r="M659" s="24"/>
    </row>
    <row r="660" spans="1:13" x14ac:dyDescent="0.2">
      <c r="B660" s="22" t="s">
        <v>90</v>
      </c>
      <c r="C660" s="23">
        <v>9.6828699999999994</v>
      </c>
      <c r="D660" s="23">
        <v>49.215600000000002</v>
      </c>
      <c r="E660" s="23">
        <v>41.197699999999998</v>
      </c>
      <c r="F660" s="23">
        <v>0.13259799999999999</v>
      </c>
      <c r="G660" s="23">
        <v>0.48408000000000001</v>
      </c>
      <c r="I660" s="23">
        <v>7.5170000000000001E-2</v>
      </c>
      <c r="J660" s="23">
        <v>2.6117000000000001E-2</v>
      </c>
      <c r="K660" s="24">
        <v>100.81399999999999</v>
      </c>
      <c r="M660" s="24"/>
    </row>
    <row r="661" spans="1:13" x14ac:dyDescent="0.2">
      <c r="B661" s="22" t="s">
        <v>90</v>
      </c>
      <c r="C661" s="23">
        <v>9.7283200000000001</v>
      </c>
      <c r="D661" s="23">
        <v>49.13</v>
      </c>
      <c r="E661" s="23">
        <v>40.5381</v>
      </c>
      <c r="F661" s="23">
        <v>0.13203300000000001</v>
      </c>
      <c r="G661" s="23">
        <v>0.48858600000000002</v>
      </c>
      <c r="I661" s="23">
        <v>8.0052999999999999E-2</v>
      </c>
      <c r="J661" s="23">
        <v>2.3333E-2</v>
      </c>
      <c r="K661" s="24">
        <v>100.12</v>
      </c>
      <c r="M661" s="24"/>
    </row>
    <row r="662" spans="1:13" x14ac:dyDescent="0.2">
      <c r="B662" s="22" t="s">
        <v>90</v>
      </c>
      <c r="C662" s="23">
        <v>9.6939200000000003</v>
      </c>
      <c r="D662" s="23">
        <v>49.200699999999998</v>
      </c>
      <c r="E662" s="23">
        <v>40.561700000000002</v>
      </c>
      <c r="F662" s="23">
        <v>0.13337499999999999</v>
      </c>
      <c r="G662" s="23">
        <v>0.48356100000000002</v>
      </c>
      <c r="I662" s="23">
        <v>9.6070000000000003E-2</v>
      </c>
      <c r="J662" s="23">
        <v>1.6382000000000001E-2</v>
      </c>
      <c r="K662" s="24">
        <v>100.18600000000001</v>
      </c>
      <c r="M662" s="24"/>
    </row>
    <row r="663" spans="1:13" x14ac:dyDescent="0.2">
      <c r="A663" s="2" t="s">
        <v>18</v>
      </c>
      <c r="B663" s="22" t="s">
        <v>90</v>
      </c>
      <c r="C663" s="23">
        <v>9.7317099999999996</v>
      </c>
      <c r="D663" s="23">
        <v>49.039000000000001</v>
      </c>
      <c r="E663" s="23">
        <v>41.490499999999997</v>
      </c>
      <c r="F663" s="23">
        <v>0.122987</v>
      </c>
      <c r="G663" s="23">
        <v>0.48818400000000001</v>
      </c>
      <c r="I663" s="23">
        <v>8.1387000000000001E-2</v>
      </c>
      <c r="J663" s="23">
        <v>3.9845999999999999E-2</v>
      </c>
      <c r="K663" s="24">
        <v>100.994</v>
      </c>
      <c r="M663" s="24"/>
    </row>
    <row r="664" spans="1:13" x14ac:dyDescent="0.2">
      <c r="A664" s="2" t="s">
        <v>15</v>
      </c>
      <c r="B664" s="22" t="s">
        <v>91</v>
      </c>
      <c r="C664" s="23">
        <v>17.610499999999998</v>
      </c>
      <c r="D664" s="23">
        <v>42.565899999999999</v>
      </c>
      <c r="E664" s="23">
        <v>39.247599999999998</v>
      </c>
      <c r="F664" s="23">
        <v>0.21306</v>
      </c>
      <c r="G664" s="23">
        <v>0.36383100000000002</v>
      </c>
      <c r="I664" s="23">
        <v>5.5405000000000003E-2</v>
      </c>
      <c r="J664" s="23">
        <v>9.8069999999999997E-3</v>
      </c>
      <c r="K664" s="24">
        <v>100.066</v>
      </c>
      <c r="M664" s="24"/>
    </row>
    <row r="665" spans="1:13" x14ac:dyDescent="0.2">
      <c r="B665" s="22" t="s">
        <v>91</v>
      </c>
      <c r="C665" s="23">
        <v>13.420500000000001</v>
      </c>
      <c r="D665" s="23">
        <v>45.857100000000003</v>
      </c>
      <c r="E665" s="23">
        <v>39.565199999999997</v>
      </c>
      <c r="F665" s="23">
        <v>0.167435</v>
      </c>
      <c r="G665" s="23">
        <v>0.45220399999999999</v>
      </c>
      <c r="I665" s="23">
        <v>7.2841000000000003E-2</v>
      </c>
      <c r="J665" s="23">
        <v>1.983E-2</v>
      </c>
      <c r="K665" s="24">
        <v>99.555099999999996</v>
      </c>
      <c r="M665" s="24"/>
    </row>
    <row r="666" spans="1:13" x14ac:dyDescent="0.2">
      <c r="B666" s="22" t="s">
        <v>91</v>
      </c>
      <c r="C666" s="23">
        <v>11.825699999999999</v>
      </c>
      <c r="D666" s="23">
        <v>47.3262</v>
      </c>
      <c r="E666" s="23">
        <v>40.141599999999997</v>
      </c>
      <c r="F666" s="23">
        <v>0.15704399999999999</v>
      </c>
      <c r="G666" s="23">
        <v>0.47351900000000002</v>
      </c>
      <c r="I666" s="23">
        <v>0.103588</v>
      </c>
      <c r="J666" s="23">
        <v>2.248E-2</v>
      </c>
      <c r="K666" s="24">
        <v>100.05</v>
      </c>
      <c r="M666" s="24"/>
    </row>
    <row r="667" spans="1:13" x14ac:dyDescent="0.2">
      <c r="B667" s="22" t="s">
        <v>92</v>
      </c>
      <c r="C667" s="23">
        <v>10.7324</v>
      </c>
      <c r="D667" s="23">
        <v>48.373699999999999</v>
      </c>
      <c r="E667" s="23">
        <v>40.482700000000001</v>
      </c>
      <c r="F667" s="23">
        <v>0.14411399999999999</v>
      </c>
      <c r="G667" s="23">
        <v>0.49151600000000001</v>
      </c>
      <c r="I667" s="23">
        <v>0.10341599999999999</v>
      </c>
      <c r="J667" s="23">
        <v>2.4559000000000001E-2</v>
      </c>
      <c r="K667" s="24">
        <v>100.352</v>
      </c>
      <c r="M667" s="24"/>
    </row>
    <row r="668" spans="1:13" x14ac:dyDescent="0.2">
      <c r="B668" s="22" t="s">
        <v>92</v>
      </c>
      <c r="C668" s="23">
        <v>9.8085400000000007</v>
      </c>
      <c r="D668" s="23">
        <v>48.744</v>
      </c>
      <c r="E668" s="23">
        <v>40.131</v>
      </c>
      <c r="F668" s="23">
        <v>0.128606</v>
      </c>
      <c r="G668" s="23">
        <v>0.48533700000000002</v>
      </c>
      <c r="I668" s="23">
        <v>0.100027</v>
      </c>
      <c r="J668" s="23">
        <v>2.1052999999999999E-2</v>
      </c>
      <c r="K668" s="24">
        <v>99.418599999999998</v>
      </c>
      <c r="M668" s="24"/>
    </row>
    <row r="669" spans="1:13" x14ac:dyDescent="0.2">
      <c r="B669" s="22" t="s">
        <v>91</v>
      </c>
      <c r="C669" s="23">
        <v>9.8163400000000003</v>
      </c>
      <c r="D669" s="23">
        <v>48.933900000000001</v>
      </c>
      <c r="E669" s="23">
        <v>40.546599999999998</v>
      </c>
      <c r="F669" s="23">
        <v>0.129519</v>
      </c>
      <c r="G669" s="23">
        <v>0.48430299999999998</v>
      </c>
      <c r="I669" s="23">
        <v>6.4696000000000004E-2</v>
      </c>
      <c r="J669" s="23">
        <v>2.3425999999999999E-2</v>
      </c>
      <c r="K669" s="24">
        <v>99.998699999999999</v>
      </c>
      <c r="M669" s="24"/>
    </row>
    <row r="670" spans="1:13" x14ac:dyDescent="0.2">
      <c r="B670" s="22" t="s">
        <v>92</v>
      </c>
      <c r="C670" s="23">
        <v>9.7807300000000001</v>
      </c>
      <c r="D670" s="23">
        <v>49.261800000000001</v>
      </c>
      <c r="E670" s="23">
        <v>41.335099999999997</v>
      </c>
      <c r="F670" s="23">
        <v>0.12270499999999999</v>
      </c>
      <c r="G670" s="23">
        <v>0.50260800000000005</v>
      </c>
      <c r="I670" s="23">
        <v>7.5207999999999997E-2</v>
      </c>
      <c r="J670" s="23">
        <v>2.2397E-2</v>
      </c>
      <c r="K670" s="24">
        <v>101.101</v>
      </c>
      <c r="M670" s="24"/>
    </row>
    <row r="671" spans="1:13" x14ac:dyDescent="0.2">
      <c r="B671" s="22" t="s">
        <v>92</v>
      </c>
      <c r="C671" s="23">
        <v>9.6641399999999997</v>
      </c>
      <c r="D671" s="23">
        <v>48.590400000000002</v>
      </c>
      <c r="E671" s="23">
        <v>40.210900000000002</v>
      </c>
      <c r="F671" s="23">
        <v>0.12817000000000001</v>
      </c>
      <c r="G671" s="23">
        <v>0.49638900000000002</v>
      </c>
      <c r="I671" s="23">
        <v>7.6703999999999994E-2</v>
      </c>
      <c r="J671" s="23">
        <v>2.4278999999999998E-2</v>
      </c>
      <c r="K671" s="24">
        <v>99.191000000000003</v>
      </c>
      <c r="M671" s="24"/>
    </row>
    <row r="672" spans="1:13" x14ac:dyDescent="0.2">
      <c r="B672" s="22" t="s">
        <v>92</v>
      </c>
      <c r="C672" s="23">
        <v>9.7129499999999993</v>
      </c>
      <c r="D672" s="23">
        <v>49.000999999999998</v>
      </c>
      <c r="E672" s="23">
        <v>40.271700000000003</v>
      </c>
      <c r="F672" s="23">
        <v>0.12501599999999999</v>
      </c>
      <c r="G672" s="23">
        <v>0.49622100000000002</v>
      </c>
      <c r="I672" s="23">
        <v>8.4689E-2</v>
      </c>
      <c r="J672" s="23">
        <v>1.7815999999999999E-2</v>
      </c>
      <c r="K672" s="24">
        <v>99.709400000000002</v>
      </c>
      <c r="M672" s="24"/>
    </row>
    <row r="673" spans="1:13" x14ac:dyDescent="0.2">
      <c r="B673" s="22" t="s">
        <v>92</v>
      </c>
      <c r="C673" s="23">
        <v>9.6847700000000003</v>
      </c>
      <c r="D673" s="23">
        <v>49.222000000000001</v>
      </c>
      <c r="E673" s="23">
        <v>40.772199999999998</v>
      </c>
      <c r="F673" s="23">
        <v>0.122303</v>
      </c>
      <c r="G673" s="23">
        <v>0.489819</v>
      </c>
      <c r="I673" s="23">
        <v>9.7362000000000004E-2</v>
      </c>
      <c r="J673" s="23">
        <v>3.7945E-2</v>
      </c>
      <c r="K673" s="24">
        <v>100.426</v>
      </c>
      <c r="M673" s="24"/>
    </row>
    <row r="674" spans="1:13" x14ac:dyDescent="0.2">
      <c r="B674" s="22" t="s">
        <v>92</v>
      </c>
      <c r="C674" s="23">
        <v>9.7071299999999994</v>
      </c>
      <c r="D674" s="23">
        <v>48.938699999999997</v>
      </c>
      <c r="E674" s="23">
        <v>40.3416</v>
      </c>
      <c r="F674" s="23">
        <v>0.117702</v>
      </c>
      <c r="G674" s="23">
        <v>0.49097400000000002</v>
      </c>
      <c r="I674" s="23">
        <v>9.0929999999999997E-2</v>
      </c>
      <c r="J674" s="23">
        <v>2.8344999999999999E-2</v>
      </c>
      <c r="K674" s="24">
        <v>99.715299999999999</v>
      </c>
      <c r="M674" s="24"/>
    </row>
    <row r="675" spans="1:13" x14ac:dyDescent="0.2">
      <c r="B675" s="22" t="s">
        <v>92</v>
      </c>
      <c r="C675" s="23">
        <v>9.6777300000000004</v>
      </c>
      <c r="D675" s="23">
        <v>48.995899999999999</v>
      </c>
      <c r="E675" s="23">
        <v>40.303699999999999</v>
      </c>
      <c r="F675" s="23">
        <v>0.134491</v>
      </c>
      <c r="G675" s="23">
        <v>0.50246500000000005</v>
      </c>
      <c r="I675" s="23">
        <v>8.3405999999999994E-2</v>
      </c>
      <c r="J675" s="23">
        <v>2.5033E-2</v>
      </c>
      <c r="K675" s="24">
        <v>99.722800000000007</v>
      </c>
      <c r="M675" s="24"/>
    </row>
    <row r="676" spans="1:13" x14ac:dyDescent="0.2">
      <c r="B676" s="22" t="s">
        <v>92</v>
      </c>
      <c r="C676" s="23">
        <v>9.6702899999999996</v>
      </c>
      <c r="D676" s="23">
        <v>49.068199999999997</v>
      </c>
      <c r="E676" s="23">
        <v>40.345599999999997</v>
      </c>
      <c r="F676" s="23">
        <v>0.126781</v>
      </c>
      <c r="G676" s="23">
        <v>0.49437300000000001</v>
      </c>
      <c r="I676" s="23">
        <v>8.1837999999999994E-2</v>
      </c>
      <c r="J676" s="23">
        <v>2.6863000000000001E-2</v>
      </c>
      <c r="K676" s="24">
        <v>99.813900000000004</v>
      </c>
      <c r="M676" s="24"/>
    </row>
    <row r="677" spans="1:13" x14ac:dyDescent="0.2">
      <c r="B677" s="22" t="s">
        <v>92</v>
      </c>
      <c r="C677" s="23">
        <v>9.7736900000000002</v>
      </c>
      <c r="D677" s="23">
        <v>48.853999999999999</v>
      </c>
      <c r="E677" s="23">
        <v>40.796700000000001</v>
      </c>
      <c r="F677" s="23">
        <v>0.116344</v>
      </c>
      <c r="G677" s="23">
        <v>0.49218400000000001</v>
      </c>
      <c r="I677" s="23">
        <v>8.6556999999999995E-2</v>
      </c>
      <c r="J677" s="23">
        <v>2.6152999999999999E-2</v>
      </c>
      <c r="K677" s="24">
        <v>100.146</v>
      </c>
      <c r="M677" s="24"/>
    </row>
    <row r="678" spans="1:13" x14ac:dyDescent="0.2">
      <c r="B678" s="22" t="s">
        <v>92</v>
      </c>
      <c r="C678" s="23">
        <v>9.7736800000000006</v>
      </c>
      <c r="D678" s="23">
        <v>48.537100000000002</v>
      </c>
      <c r="E678" s="23">
        <v>40.052300000000002</v>
      </c>
      <c r="F678" s="23">
        <v>0.13072300000000001</v>
      </c>
      <c r="G678" s="23">
        <v>0.49576599999999998</v>
      </c>
      <c r="I678" s="23">
        <v>7.8897999999999996E-2</v>
      </c>
      <c r="J678" s="23">
        <v>2.5104000000000001E-2</v>
      </c>
      <c r="K678" s="24">
        <v>99.093599999999995</v>
      </c>
      <c r="M678" s="24"/>
    </row>
    <row r="679" spans="1:13" x14ac:dyDescent="0.2">
      <c r="B679" s="22" t="s">
        <v>92</v>
      </c>
      <c r="C679" s="23">
        <v>10.013999999999999</v>
      </c>
      <c r="D679" s="23">
        <v>48.927900000000001</v>
      </c>
      <c r="E679" s="23">
        <v>40.727800000000002</v>
      </c>
      <c r="F679" s="23">
        <v>0.142016</v>
      </c>
      <c r="G679" s="23">
        <v>0.49505500000000002</v>
      </c>
      <c r="I679" s="23">
        <v>7.1177000000000004E-2</v>
      </c>
      <c r="J679" s="23">
        <v>2.1676000000000001E-2</v>
      </c>
      <c r="K679" s="24">
        <v>100.4</v>
      </c>
      <c r="M679" s="24"/>
    </row>
    <row r="680" spans="1:13" x14ac:dyDescent="0.2">
      <c r="A680" s="2" t="s">
        <v>18</v>
      </c>
      <c r="B680" s="22" t="s">
        <v>92</v>
      </c>
      <c r="C680" s="23">
        <v>10.251300000000001</v>
      </c>
      <c r="D680" s="23">
        <v>48.582799999999999</v>
      </c>
      <c r="E680" s="23">
        <v>40.510899999999999</v>
      </c>
      <c r="F680" s="23">
        <v>0.131408</v>
      </c>
      <c r="G680" s="23">
        <v>0.485462</v>
      </c>
      <c r="I680" s="23">
        <v>8.8543999999999998E-2</v>
      </c>
      <c r="J680" s="23">
        <v>2.8017E-2</v>
      </c>
      <c r="K680" s="24">
        <v>100.078</v>
      </c>
      <c r="M680" s="24"/>
    </row>
    <row r="681" spans="1:13" x14ac:dyDescent="0.2">
      <c r="B681" s="22" t="s">
        <v>35</v>
      </c>
      <c r="C681" s="23">
        <v>9.6022599999999994</v>
      </c>
      <c r="D681" s="23">
        <v>49.341799999999999</v>
      </c>
      <c r="E681" s="23">
        <v>41.388599999999997</v>
      </c>
      <c r="F681" s="23">
        <v>-2.9E-4</v>
      </c>
      <c r="G681" s="23">
        <v>0.37473400000000001</v>
      </c>
      <c r="I681" s="23">
        <v>7.9129999999999999E-3</v>
      </c>
      <c r="J681" s="23">
        <v>8.6300000000000005E-4</v>
      </c>
      <c r="K681" s="24">
        <v>100.71599999999999</v>
      </c>
      <c r="M681" s="24"/>
    </row>
    <row r="682" spans="1:13" x14ac:dyDescent="0.2">
      <c r="B682" s="22" t="s">
        <v>35</v>
      </c>
      <c r="C682" s="23">
        <v>9.5581300000000002</v>
      </c>
      <c r="D682" s="23">
        <v>49.100099999999998</v>
      </c>
      <c r="E682" s="23">
        <v>40.758899999999997</v>
      </c>
      <c r="F682" s="23">
        <v>5.0000000000000001E-4</v>
      </c>
      <c r="G682" s="23">
        <v>0.36495699999999998</v>
      </c>
      <c r="I682" s="23">
        <v>7.4520000000000003E-3</v>
      </c>
      <c r="J682" s="23">
        <v>-2.1000000000000001E-4</v>
      </c>
      <c r="K682" s="24">
        <v>99.7898</v>
      </c>
      <c r="M682" s="24"/>
    </row>
    <row r="683" spans="1:13" x14ac:dyDescent="0.2">
      <c r="B683" s="22" t="s">
        <v>35</v>
      </c>
      <c r="C683" s="23">
        <v>9.6024100000000008</v>
      </c>
      <c r="D683" s="23">
        <v>48.937800000000003</v>
      </c>
      <c r="E683" s="23">
        <v>39.822899999999997</v>
      </c>
      <c r="F683" s="23">
        <v>-1E-3</v>
      </c>
      <c r="G683" s="23">
        <v>0.37482100000000002</v>
      </c>
      <c r="I683" s="23">
        <v>3.0240000000000002E-3</v>
      </c>
      <c r="J683" s="23">
        <v>1.3462999999999999E-2</v>
      </c>
      <c r="K683" s="24">
        <v>98.753399999999999</v>
      </c>
      <c r="M683" s="24"/>
    </row>
    <row r="684" spans="1:13" x14ac:dyDescent="0.2">
      <c r="A684" s="2" t="s">
        <v>15</v>
      </c>
      <c r="B684" s="22" t="s">
        <v>93</v>
      </c>
      <c r="C684" s="23">
        <v>15.7545</v>
      </c>
      <c r="D684" s="23">
        <v>43.623600000000003</v>
      </c>
      <c r="E684" s="23">
        <v>40.072000000000003</v>
      </c>
      <c r="F684" s="23">
        <v>-9.2000000000000003E-4</v>
      </c>
      <c r="G684" s="23">
        <v>0.331677</v>
      </c>
      <c r="I684" s="23">
        <v>4.3819999999999996E-3</v>
      </c>
      <c r="J684" s="23">
        <v>1.3435000000000001E-2</v>
      </c>
      <c r="K684" s="24">
        <v>99.798599999999993</v>
      </c>
      <c r="M684" s="24"/>
    </row>
    <row r="685" spans="1:13" x14ac:dyDescent="0.2">
      <c r="B685" s="22" t="s">
        <v>93</v>
      </c>
      <c r="C685" s="23">
        <v>15.4946</v>
      </c>
      <c r="D685" s="23">
        <v>43.6282</v>
      </c>
      <c r="E685" s="23">
        <v>39.096899999999998</v>
      </c>
      <c r="F685" s="23">
        <v>-6.4000000000000005E-4</v>
      </c>
      <c r="G685" s="23">
        <v>0.34820499999999999</v>
      </c>
      <c r="I685" s="23">
        <v>3.8479999999999999E-3</v>
      </c>
      <c r="J685" s="23">
        <v>4.0203999999999997E-2</v>
      </c>
      <c r="K685" s="24">
        <v>98.6113</v>
      </c>
      <c r="M685" s="24"/>
    </row>
    <row r="686" spans="1:13" x14ac:dyDescent="0.2">
      <c r="B686" s="22" t="s">
        <v>93</v>
      </c>
      <c r="C686" s="23">
        <v>14.88</v>
      </c>
      <c r="D686" s="23">
        <v>44.692599999999999</v>
      </c>
      <c r="E686" s="23">
        <v>39.749099999999999</v>
      </c>
      <c r="F686" s="23">
        <v>-2.9E-4</v>
      </c>
      <c r="G686" s="23">
        <v>0.395561</v>
      </c>
      <c r="I686" s="23">
        <v>9.4499999999999998E-4</v>
      </c>
      <c r="J686" s="23">
        <v>2.6828999999999999E-2</v>
      </c>
      <c r="K686" s="24">
        <v>99.744699999999995</v>
      </c>
      <c r="M686" s="24"/>
    </row>
    <row r="687" spans="1:13" x14ac:dyDescent="0.2">
      <c r="B687" s="22" t="s">
        <v>93</v>
      </c>
      <c r="C687" s="23">
        <v>13.9457</v>
      </c>
      <c r="D687" s="23">
        <v>45.503599999999999</v>
      </c>
      <c r="E687" s="23">
        <v>39.567300000000003</v>
      </c>
      <c r="F687" s="23">
        <v>-1.3500000000000001E-3</v>
      </c>
      <c r="G687" s="23">
        <v>0.44089699999999998</v>
      </c>
      <c r="I687" s="23">
        <v>3.5509999999999999E-3</v>
      </c>
      <c r="J687" s="23">
        <v>2.7342999999999999E-2</v>
      </c>
      <c r="K687" s="24">
        <v>99.486999999999995</v>
      </c>
      <c r="M687" s="24"/>
    </row>
    <row r="688" spans="1:13" x14ac:dyDescent="0.2">
      <c r="B688" s="22" t="s">
        <v>93</v>
      </c>
      <c r="C688" s="23">
        <v>13.4222</v>
      </c>
      <c r="D688" s="23">
        <v>45.8523</v>
      </c>
      <c r="E688" s="23">
        <v>39.2971</v>
      </c>
      <c r="F688" s="23">
        <v>7.1000000000000005E-5</v>
      </c>
      <c r="G688" s="23">
        <v>0.45779900000000001</v>
      </c>
      <c r="I688" s="23">
        <v>4.9540000000000001E-3</v>
      </c>
      <c r="J688" s="23">
        <v>3.0280000000000001E-2</v>
      </c>
      <c r="K688" s="24">
        <v>99.064700000000002</v>
      </c>
      <c r="M688" s="24"/>
    </row>
    <row r="689" spans="1:13" x14ac:dyDescent="0.2">
      <c r="B689" s="22" t="s">
        <v>93</v>
      </c>
      <c r="C689" s="23">
        <v>13.073399999999999</v>
      </c>
      <c r="D689" s="23">
        <v>46.177100000000003</v>
      </c>
      <c r="E689" s="23">
        <v>39.336100000000002</v>
      </c>
      <c r="F689" s="23">
        <v>-4.2999999999999999E-4</v>
      </c>
      <c r="G689" s="23">
        <v>0.46765299999999999</v>
      </c>
      <c r="I689" s="23">
        <v>2.7560000000000002E-3</v>
      </c>
      <c r="J689" s="23">
        <v>2.6117999999999999E-2</v>
      </c>
      <c r="K689" s="24">
        <v>99.082599999999999</v>
      </c>
      <c r="M689" s="24"/>
    </row>
    <row r="690" spans="1:13" x14ac:dyDescent="0.2">
      <c r="B690" s="22" t="s">
        <v>93</v>
      </c>
      <c r="C690" s="23">
        <v>12.629899999999999</v>
      </c>
      <c r="D690" s="23">
        <v>46.599800000000002</v>
      </c>
      <c r="E690" s="23">
        <v>39.813600000000001</v>
      </c>
      <c r="F690" s="23">
        <v>1.356E-3</v>
      </c>
      <c r="G690" s="23">
        <v>0.46407700000000002</v>
      </c>
      <c r="I690" s="23">
        <v>2.134E-3</v>
      </c>
      <c r="J690" s="23">
        <v>2.8733999999999999E-2</v>
      </c>
      <c r="K690" s="24">
        <v>99.539599999999993</v>
      </c>
      <c r="M690" s="24"/>
    </row>
    <row r="691" spans="1:13" x14ac:dyDescent="0.2">
      <c r="B691" s="22" t="s">
        <v>93</v>
      </c>
      <c r="C691" s="23">
        <v>12.22</v>
      </c>
      <c r="D691" s="23">
        <v>46.916699999999999</v>
      </c>
      <c r="E691" s="23">
        <v>39.945999999999998</v>
      </c>
      <c r="F691" s="23">
        <v>-1.4300000000000001E-3</v>
      </c>
      <c r="G691" s="23">
        <v>0.46670699999999998</v>
      </c>
      <c r="I691" s="23">
        <v>-2.9999999999999997E-4</v>
      </c>
      <c r="J691" s="23">
        <v>3.6791999999999998E-2</v>
      </c>
      <c r="K691" s="24">
        <v>99.584400000000002</v>
      </c>
      <c r="M691" s="24"/>
    </row>
    <row r="692" spans="1:13" x14ac:dyDescent="0.2">
      <c r="B692" s="22" t="s">
        <v>93</v>
      </c>
      <c r="C692" s="23">
        <v>11.889799999999999</v>
      </c>
      <c r="D692" s="23">
        <v>46.907200000000003</v>
      </c>
      <c r="E692" s="23">
        <v>39.889400000000002</v>
      </c>
      <c r="F692" s="23">
        <v>1.356E-3</v>
      </c>
      <c r="G692" s="23">
        <v>0.47342099999999998</v>
      </c>
      <c r="I692" s="23">
        <v>1.3439999999999999E-3</v>
      </c>
      <c r="J692" s="23">
        <v>3.5465000000000003E-2</v>
      </c>
      <c r="K692" s="24">
        <v>99.197999999999993</v>
      </c>
      <c r="M692" s="24"/>
    </row>
    <row r="693" spans="1:13" x14ac:dyDescent="0.2">
      <c r="B693" s="22" t="s">
        <v>93</v>
      </c>
      <c r="C693" s="23">
        <v>11.243600000000001</v>
      </c>
      <c r="D693" s="23">
        <v>47.403500000000001</v>
      </c>
      <c r="E693" s="23">
        <v>39.993600000000001</v>
      </c>
      <c r="F693" s="23">
        <v>-1.64E-3</v>
      </c>
      <c r="G693" s="23">
        <v>0.48664299999999999</v>
      </c>
      <c r="I693" s="23">
        <v>5.2269999999999999E-3</v>
      </c>
      <c r="J693" s="23">
        <v>3.1613000000000002E-2</v>
      </c>
      <c r="K693" s="24">
        <v>99.162599999999998</v>
      </c>
      <c r="M693" s="24"/>
    </row>
    <row r="694" spans="1:13" x14ac:dyDescent="0.2">
      <c r="B694" s="22" t="s">
        <v>93</v>
      </c>
      <c r="C694" s="23">
        <v>10.9252</v>
      </c>
      <c r="D694" s="23">
        <v>48.018599999999999</v>
      </c>
      <c r="E694" s="23">
        <v>40.426699999999997</v>
      </c>
      <c r="F694" s="23">
        <v>-2.1000000000000001E-4</v>
      </c>
      <c r="G694" s="23">
        <v>0.47582000000000002</v>
      </c>
      <c r="I694" s="23">
        <v>4.6299999999999996E-3</v>
      </c>
      <c r="J694" s="23">
        <v>3.3651E-2</v>
      </c>
      <c r="K694" s="24">
        <v>99.884399999999999</v>
      </c>
      <c r="M694" s="24"/>
    </row>
    <row r="695" spans="1:13" x14ac:dyDescent="0.2">
      <c r="B695" s="22" t="s">
        <v>93</v>
      </c>
      <c r="C695" s="23">
        <v>10.760199999999999</v>
      </c>
      <c r="D695" s="23">
        <v>48.196399999999997</v>
      </c>
      <c r="E695" s="23">
        <v>40.3155</v>
      </c>
      <c r="F695" s="23">
        <v>1.5009999999999999E-3</v>
      </c>
      <c r="G695" s="23">
        <v>0.47742699999999999</v>
      </c>
      <c r="I695" s="23">
        <v>7.2309999999999996E-3</v>
      </c>
      <c r="J695" s="23">
        <v>3.5482E-2</v>
      </c>
      <c r="K695" s="24">
        <v>99.793700000000001</v>
      </c>
      <c r="M695" s="24"/>
    </row>
    <row r="696" spans="1:13" x14ac:dyDescent="0.2">
      <c r="B696" s="22" t="s">
        <v>93</v>
      </c>
      <c r="C696" s="23">
        <v>10.609</v>
      </c>
      <c r="D696" s="23">
        <v>48.357100000000003</v>
      </c>
      <c r="E696" s="23">
        <v>40.2029</v>
      </c>
      <c r="F696" s="23">
        <v>-4.2999999999999999E-4</v>
      </c>
      <c r="G696" s="23">
        <v>0.48952299999999999</v>
      </c>
      <c r="I696" s="23">
        <v>6.7660000000000003E-3</v>
      </c>
      <c r="J696" s="23">
        <v>3.8026999999999998E-2</v>
      </c>
      <c r="K696" s="24">
        <v>99.7029</v>
      </c>
      <c r="M696" s="24"/>
    </row>
    <row r="697" spans="1:13" x14ac:dyDescent="0.2">
      <c r="B697" s="22" t="s">
        <v>93</v>
      </c>
      <c r="C697" s="23">
        <v>10.471500000000001</v>
      </c>
      <c r="D697" s="23">
        <v>48.604900000000001</v>
      </c>
      <c r="E697" s="23">
        <v>40.289400000000001</v>
      </c>
      <c r="F697" s="23">
        <v>1.0020000000000001E-3</v>
      </c>
      <c r="G697" s="23">
        <v>0.48810100000000001</v>
      </c>
      <c r="I697" s="23">
        <v>5.7499999999999999E-3</v>
      </c>
      <c r="J697" s="23">
        <v>2.3762999999999999E-2</v>
      </c>
      <c r="K697" s="24">
        <v>99.884500000000003</v>
      </c>
      <c r="M697" s="24"/>
    </row>
    <row r="698" spans="1:13" x14ac:dyDescent="0.2">
      <c r="B698" s="22" t="s">
        <v>93</v>
      </c>
      <c r="C698" s="23">
        <v>10.3742</v>
      </c>
      <c r="D698" s="23">
        <v>48.294800000000002</v>
      </c>
      <c r="E698" s="23">
        <v>40.169199999999996</v>
      </c>
      <c r="F698" s="23">
        <v>1.572E-3</v>
      </c>
      <c r="G698" s="23">
        <v>0.476989</v>
      </c>
      <c r="I698" s="23">
        <v>-1.6299999999999999E-3</v>
      </c>
      <c r="J698" s="23">
        <v>2.886E-2</v>
      </c>
      <c r="K698" s="24">
        <v>99.343900000000005</v>
      </c>
      <c r="M698" s="24"/>
    </row>
    <row r="699" spans="1:13" x14ac:dyDescent="0.2">
      <c r="B699" s="22" t="s">
        <v>93</v>
      </c>
      <c r="C699" s="23">
        <v>10.2227</v>
      </c>
      <c r="D699" s="23">
        <v>48.607799999999997</v>
      </c>
      <c r="E699" s="23">
        <v>40.4664</v>
      </c>
      <c r="F699" s="23">
        <v>-6.9999999999999994E-5</v>
      </c>
      <c r="G699" s="23">
        <v>0.49398500000000001</v>
      </c>
      <c r="I699" s="23">
        <v>2.3519999999999999E-3</v>
      </c>
      <c r="J699" s="23">
        <v>2.3385E-2</v>
      </c>
      <c r="K699" s="24">
        <v>99.816500000000005</v>
      </c>
      <c r="M699" s="24"/>
    </row>
    <row r="700" spans="1:13" x14ac:dyDescent="0.2">
      <c r="B700" s="22" t="s">
        <v>93</v>
      </c>
      <c r="C700" s="23">
        <v>10.1928</v>
      </c>
      <c r="D700" s="23">
        <v>48.669600000000003</v>
      </c>
      <c r="E700" s="23">
        <v>40.558599999999998</v>
      </c>
      <c r="F700" s="23">
        <v>2.8600000000000001E-4</v>
      </c>
      <c r="G700" s="23">
        <v>0.49327399999999999</v>
      </c>
      <c r="I700" s="23">
        <v>4.4289999999999998E-3</v>
      </c>
      <c r="J700" s="23">
        <v>3.2663999999999999E-2</v>
      </c>
      <c r="K700" s="24">
        <v>99.951499999999996</v>
      </c>
      <c r="M700" s="24"/>
    </row>
    <row r="701" spans="1:13" x14ac:dyDescent="0.2">
      <c r="B701" s="22" t="s">
        <v>93</v>
      </c>
      <c r="C701" s="23">
        <v>10.1274</v>
      </c>
      <c r="D701" s="23">
        <v>48.642099999999999</v>
      </c>
      <c r="E701" s="23">
        <v>40.2166</v>
      </c>
      <c r="F701" s="23">
        <v>3.5799999999999997E-4</v>
      </c>
      <c r="G701" s="23">
        <v>0.48648799999999998</v>
      </c>
      <c r="I701" s="23">
        <v>6.7000000000000002E-3</v>
      </c>
      <c r="J701" s="23">
        <v>2.7574999999999999E-2</v>
      </c>
      <c r="K701" s="24">
        <v>99.507300000000001</v>
      </c>
      <c r="M701" s="24"/>
    </row>
    <row r="702" spans="1:13" x14ac:dyDescent="0.2">
      <c r="B702" s="22" t="s">
        <v>93</v>
      </c>
      <c r="C702" s="23">
        <v>10.079000000000001</v>
      </c>
      <c r="D702" s="23">
        <v>48.4499</v>
      </c>
      <c r="E702" s="23">
        <v>40.494199999999999</v>
      </c>
      <c r="F702" s="23">
        <v>8.5800000000000004E-4</v>
      </c>
      <c r="G702" s="23">
        <v>0.482767</v>
      </c>
      <c r="I702" s="23">
        <v>4.372E-3</v>
      </c>
      <c r="J702" s="23">
        <v>2.6114999999999999E-2</v>
      </c>
      <c r="K702" s="24">
        <v>99.537199999999999</v>
      </c>
      <c r="M702" s="24"/>
    </row>
    <row r="703" spans="1:13" x14ac:dyDescent="0.2">
      <c r="B703" s="22" t="s">
        <v>93</v>
      </c>
      <c r="C703" s="23">
        <v>9.9737200000000001</v>
      </c>
      <c r="D703" s="23">
        <v>48.814399999999999</v>
      </c>
      <c r="E703" s="23">
        <v>40.432499999999997</v>
      </c>
      <c r="F703" s="23">
        <v>-2.1000000000000001E-4</v>
      </c>
      <c r="G703" s="23">
        <v>0.48438599999999998</v>
      </c>
      <c r="I703" s="23">
        <v>6.3599999999999996E-4</v>
      </c>
      <c r="J703" s="23">
        <v>3.2807999999999997E-2</v>
      </c>
      <c r="K703" s="24">
        <v>99.738299999999995</v>
      </c>
      <c r="M703" s="24"/>
    </row>
    <row r="704" spans="1:13" x14ac:dyDescent="0.2">
      <c r="A704" s="2" t="s">
        <v>18</v>
      </c>
      <c r="B704" s="22" t="s">
        <v>93</v>
      </c>
      <c r="C704" s="23">
        <v>10.016400000000001</v>
      </c>
      <c r="D704" s="23">
        <v>48.898899999999998</v>
      </c>
      <c r="E704" s="23">
        <v>40.599200000000003</v>
      </c>
      <c r="F704" s="23">
        <v>-1.3999999999999999E-4</v>
      </c>
      <c r="G704" s="23">
        <v>0.48646200000000001</v>
      </c>
      <c r="I704" s="23">
        <v>5.2630000000000003E-3</v>
      </c>
      <c r="J704" s="23">
        <v>3.1938000000000001E-2</v>
      </c>
      <c r="K704" s="24">
        <v>100.038</v>
      </c>
      <c r="M704" s="24"/>
    </row>
    <row r="705" spans="1:13" x14ac:dyDescent="0.2">
      <c r="A705" s="2" t="s">
        <v>15</v>
      </c>
      <c r="B705" s="22" t="s">
        <v>94</v>
      </c>
      <c r="C705" s="23">
        <v>24.102799999999998</v>
      </c>
      <c r="D705" s="23">
        <v>37.230400000000003</v>
      </c>
      <c r="E705" s="23">
        <v>38.170099999999998</v>
      </c>
      <c r="F705" s="23">
        <v>-3.5E-4</v>
      </c>
      <c r="G705" s="23">
        <v>0.25814599999999999</v>
      </c>
      <c r="I705" s="23">
        <v>2.202E-3</v>
      </c>
      <c r="J705" s="23">
        <v>-1.83E-3</v>
      </c>
      <c r="K705" s="24">
        <v>99.761499999999998</v>
      </c>
      <c r="M705" s="24"/>
    </row>
    <row r="706" spans="1:13" x14ac:dyDescent="0.2">
      <c r="B706" s="22" t="s">
        <v>94</v>
      </c>
      <c r="C706" s="23">
        <v>19.877600000000001</v>
      </c>
      <c r="D706" s="23">
        <v>40.686500000000002</v>
      </c>
      <c r="E706" s="23">
        <v>38.658799999999999</v>
      </c>
      <c r="F706" s="23">
        <v>2.12E-4</v>
      </c>
      <c r="G706" s="23">
        <v>0.28457700000000002</v>
      </c>
      <c r="I706" s="23">
        <v>3.8579999999999999E-3</v>
      </c>
      <c r="J706" s="23">
        <v>2.993E-3</v>
      </c>
      <c r="K706" s="24">
        <v>99.514600000000002</v>
      </c>
      <c r="M706" s="24"/>
    </row>
    <row r="707" spans="1:13" x14ac:dyDescent="0.2">
      <c r="B707" s="22" t="s">
        <v>94</v>
      </c>
      <c r="C707" s="23">
        <v>16.950800000000001</v>
      </c>
      <c r="D707" s="23">
        <v>42.9268</v>
      </c>
      <c r="E707" s="23">
        <v>39.808999999999997</v>
      </c>
      <c r="F707" s="23">
        <v>6.3900000000000003E-4</v>
      </c>
      <c r="G707" s="23">
        <v>0.30279200000000001</v>
      </c>
      <c r="I707" s="23">
        <v>1.2049999999999999E-3</v>
      </c>
      <c r="J707" s="23">
        <v>1.9595999999999999E-2</v>
      </c>
      <c r="K707" s="24">
        <v>100.011</v>
      </c>
      <c r="M707" s="24"/>
    </row>
    <row r="708" spans="1:13" x14ac:dyDescent="0.2">
      <c r="B708" s="22" t="s">
        <v>94</v>
      </c>
      <c r="C708" s="23">
        <v>16.201699999999999</v>
      </c>
      <c r="D708" s="23">
        <v>43.704599999999999</v>
      </c>
      <c r="E708" s="23">
        <v>39.289200000000001</v>
      </c>
      <c r="F708" s="23">
        <v>1.8489999999999999E-3</v>
      </c>
      <c r="G708" s="23">
        <v>0.31777</v>
      </c>
      <c r="I708" s="23">
        <v>6.3470000000000002E-3</v>
      </c>
      <c r="J708" s="23">
        <v>1.1112E-2</v>
      </c>
      <c r="K708" s="24">
        <v>99.532700000000006</v>
      </c>
      <c r="M708" s="24"/>
    </row>
    <row r="709" spans="1:13" x14ac:dyDescent="0.2">
      <c r="B709" s="22" t="s">
        <v>94</v>
      </c>
      <c r="C709" s="23">
        <v>15.9009</v>
      </c>
      <c r="D709" s="23">
        <v>43.725900000000003</v>
      </c>
      <c r="E709" s="23">
        <v>39.584800000000001</v>
      </c>
      <c r="F709" s="23">
        <v>4.9799999999999996E-4</v>
      </c>
      <c r="G709" s="23">
        <v>0.31224000000000002</v>
      </c>
      <c r="I709" s="23">
        <v>6.0330000000000002E-3</v>
      </c>
      <c r="J709" s="23">
        <v>2.5437000000000001E-2</v>
      </c>
      <c r="K709" s="24">
        <v>99.555800000000005</v>
      </c>
      <c r="M709" s="24"/>
    </row>
    <row r="710" spans="1:13" x14ac:dyDescent="0.2">
      <c r="B710" s="22" t="s">
        <v>94</v>
      </c>
      <c r="C710" s="23">
        <v>15.7544</v>
      </c>
      <c r="D710" s="23">
        <v>44.027500000000003</v>
      </c>
      <c r="E710" s="23">
        <v>39.7532</v>
      </c>
      <c r="F710" s="23">
        <v>4.2700000000000002E-4</v>
      </c>
      <c r="G710" s="23">
        <v>0.32149299999999997</v>
      </c>
      <c r="I710" s="23">
        <v>4.823E-3</v>
      </c>
      <c r="J710" s="23">
        <v>3.3349999999999998E-2</v>
      </c>
      <c r="K710" s="24">
        <v>99.895200000000003</v>
      </c>
      <c r="M710" s="24"/>
    </row>
    <row r="711" spans="1:13" x14ac:dyDescent="0.2">
      <c r="B711" s="22" t="s">
        <v>94</v>
      </c>
      <c r="C711" s="23">
        <v>15.4777</v>
      </c>
      <c r="D711" s="23">
        <v>44.234299999999998</v>
      </c>
      <c r="E711" s="23">
        <v>40.320500000000003</v>
      </c>
      <c r="F711" s="23">
        <v>-5.0000000000000001E-4</v>
      </c>
      <c r="G711" s="23">
        <v>0.32396599999999998</v>
      </c>
      <c r="I711" s="23">
        <v>2.052E-3</v>
      </c>
      <c r="J711" s="23">
        <v>2.9758E-2</v>
      </c>
      <c r="K711" s="24">
        <v>100.38800000000001</v>
      </c>
      <c r="M711" s="24"/>
    </row>
    <row r="712" spans="1:13" x14ac:dyDescent="0.2">
      <c r="B712" s="22" t="s">
        <v>94</v>
      </c>
      <c r="C712" s="23">
        <v>15.329499999999999</v>
      </c>
      <c r="D712" s="23">
        <v>44.451799999999999</v>
      </c>
      <c r="E712" s="23">
        <v>39.579599999999999</v>
      </c>
      <c r="F712" s="23">
        <v>1.4200000000000001E-4</v>
      </c>
      <c r="G712" s="23">
        <v>0.34311799999999998</v>
      </c>
      <c r="I712" s="23">
        <v>8.6499999999999999E-4</v>
      </c>
      <c r="J712" s="23">
        <v>1.7697000000000001E-2</v>
      </c>
      <c r="K712" s="24">
        <v>99.722700000000003</v>
      </c>
      <c r="M712" s="24"/>
    </row>
    <row r="713" spans="1:13" x14ac:dyDescent="0.2">
      <c r="B713" s="22" t="s">
        <v>94</v>
      </c>
      <c r="C713" s="23">
        <v>15.1616</v>
      </c>
      <c r="D713" s="23">
        <v>44.641800000000003</v>
      </c>
      <c r="E713" s="23">
        <v>39.625799999999998</v>
      </c>
      <c r="F713" s="23">
        <v>1.0690000000000001E-3</v>
      </c>
      <c r="G713" s="23">
        <v>0.35171599999999997</v>
      </c>
      <c r="I713" s="23">
        <v>1.9759999999999999E-3</v>
      </c>
      <c r="J713" s="23">
        <v>2.2821000000000001E-2</v>
      </c>
      <c r="K713" s="24">
        <v>99.806799999999996</v>
      </c>
      <c r="M713" s="24"/>
    </row>
    <row r="714" spans="1:13" x14ac:dyDescent="0.2">
      <c r="B714" s="22" t="s">
        <v>94</v>
      </c>
      <c r="C714" s="23">
        <v>14.9328</v>
      </c>
      <c r="D714" s="23">
        <v>44.451599999999999</v>
      </c>
      <c r="E714" s="23">
        <v>39.515799999999999</v>
      </c>
      <c r="F714" s="23">
        <v>7.1000000000000005E-5</v>
      </c>
      <c r="G714" s="23">
        <v>0.36064499999999999</v>
      </c>
      <c r="I714" s="23">
        <v>5.2500000000000003E-3</v>
      </c>
      <c r="J714" s="23">
        <v>2.8195999999999999E-2</v>
      </c>
      <c r="K714" s="24">
        <v>99.294399999999996</v>
      </c>
      <c r="M714" s="24"/>
    </row>
    <row r="715" spans="1:13" x14ac:dyDescent="0.2">
      <c r="A715" s="2" t="s">
        <v>18</v>
      </c>
      <c r="B715" s="22" t="s">
        <v>95</v>
      </c>
      <c r="C715" s="23">
        <v>9.8579600000000003</v>
      </c>
      <c r="D715" s="23">
        <v>49.130299999999998</v>
      </c>
      <c r="E715" s="23">
        <v>40.978900000000003</v>
      </c>
      <c r="F715" s="23">
        <v>2.0769999999999999E-3</v>
      </c>
      <c r="G715" s="23">
        <v>0.49202099999999999</v>
      </c>
      <c r="I715" s="23">
        <v>2.1649999999999998E-3</v>
      </c>
      <c r="J715" s="23">
        <v>3.0186000000000001E-2</v>
      </c>
      <c r="K715" s="24">
        <v>100.494</v>
      </c>
      <c r="M715" s="24"/>
    </row>
    <row r="716" spans="1:13" x14ac:dyDescent="0.2">
      <c r="B716" s="2" t="s">
        <v>35</v>
      </c>
      <c r="C716" s="15">
        <v>9.5643999999999991</v>
      </c>
      <c r="D716" s="15">
        <v>49.155700000000003</v>
      </c>
      <c r="E716" s="15">
        <v>40.554600000000001</v>
      </c>
      <c r="F716" s="15">
        <v>-1.5100000000000001E-3</v>
      </c>
      <c r="G716" s="15">
        <v>0.37330999999999998</v>
      </c>
      <c r="I716" s="15">
        <v>4.4790000000000003E-3</v>
      </c>
      <c r="J716" s="15">
        <v>4.6769999999999997E-3</v>
      </c>
      <c r="K716" s="16">
        <v>99.655699999999996</v>
      </c>
      <c r="M716" s="24"/>
    </row>
    <row r="717" spans="1:13" x14ac:dyDescent="0.2">
      <c r="B717" s="2" t="s">
        <v>35</v>
      </c>
      <c r="C717" s="15">
        <v>9.6220099999999995</v>
      </c>
      <c r="D717" s="15">
        <v>49.216900000000003</v>
      </c>
      <c r="E717" s="15">
        <v>40.644599999999997</v>
      </c>
      <c r="F717" s="15">
        <v>-1.4400000000000001E-3</v>
      </c>
      <c r="G717" s="15">
        <v>0.37732199999999999</v>
      </c>
      <c r="I717" s="15">
        <v>6.3969999999999999E-3</v>
      </c>
      <c r="J717" s="15">
        <v>1.0765E-2</v>
      </c>
      <c r="K717" s="16">
        <v>99.876599999999996</v>
      </c>
      <c r="M717" s="16"/>
    </row>
    <row r="718" spans="1:13" x14ac:dyDescent="0.2">
      <c r="B718" s="2" t="s">
        <v>35</v>
      </c>
      <c r="C718" s="15">
        <v>9.6219699999999992</v>
      </c>
      <c r="D718" s="15">
        <v>49.127000000000002</v>
      </c>
      <c r="E718" s="15">
        <v>40.380400000000002</v>
      </c>
      <c r="F718" s="15">
        <v>-1.08E-3</v>
      </c>
      <c r="G718" s="15">
        <v>0.37878899999999999</v>
      </c>
      <c r="I718" s="15">
        <v>5.757E-3</v>
      </c>
      <c r="J718" s="15">
        <v>1.8371999999999999E-2</v>
      </c>
      <c r="K718" s="16">
        <v>99.531199999999998</v>
      </c>
      <c r="M718" s="16"/>
    </row>
    <row r="719" spans="1:13" x14ac:dyDescent="0.2">
      <c r="B719" s="2" t="s">
        <v>35</v>
      </c>
      <c r="C719" s="15">
        <v>9.6047799999999999</v>
      </c>
      <c r="D719" s="15">
        <v>48.7164</v>
      </c>
      <c r="E719" s="15">
        <v>40.210700000000003</v>
      </c>
      <c r="F719" s="15">
        <v>-2.2000000000000001E-4</v>
      </c>
      <c r="G719" s="15">
        <v>0.36475999999999997</v>
      </c>
      <c r="I719" s="15">
        <v>-2.7999999999999998E-4</v>
      </c>
      <c r="J719" s="15">
        <v>2.7594E-2</v>
      </c>
      <c r="K719" s="16">
        <v>98.923699999999997</v>
      </c>
      <c r="M719" s="16"/>
    </row>
    <row r="720" spans="1:13" x14ac:dyDescent="0.2">
      <c r="K720" s="2"/>
      <c r="M720" s="16"/>
    </row>
    <row r="721" spans="1:30" x14ac:dyDescent="0.2">
      <c r="B721" s="12" t="s">
        <v>3</v>
      </c>
      <c r="C721" s="13" t="s">
        <v>4</v>
      </c>
      <c r="D721" s="13" t="s">
        <v>5</v>
      </c>
      <c r="E721" s="13" t="s">
        <v>6</v>
      </c>
      <c r="F721" s="13" t="s">
        <v>7</v>
      </c>
      <c r="G721" s="13" t="s">
        <v>9</v>
      </c>
      <c r="H721" s="13" t="s">
        <v>11</v>
      </c>
      <c r="I721" s="13" t="s">
        <v>8</v>
      </c>
      <c r="J721" s="13" t="s">
        <v>10</v>
      </c>
      <c r="K721" s="12" t="s">
        <v>12</v>
      </c>
    </row>
    <row r="722" spans="1:30" x14ac:dyDescent="0.2">
      <c r="B722" s="2" t="s">
        <v>96</v>
      </c>
      <c r="C722" s="15">
        <v>9.6397399999999998</v>
      </c>
      <c r="D722" s="15">
        <v>49.009799999999998</v>
      </c>
      <c r="E722" s="15">
        <v>40.4377</v>
      </c>
      <c r="F722" s="15">
        <v>0.14965700000000001</v>
      </c>
      <c r="G722" s="15">
        <v>0.37114999999999998</v>
      </c>
      <c r="H722" s="15">
        <v>9.7916000000000003E-2</v>
      </c>
      <c r="I722" s="15">
        <v>4.4799999999999996E-3</v>
      </c>
      <c r="J722" s="15">
        <v>3.1244000000000001E-2</v>
      </c>
      <c r="K722" s="16">
        <v>99.741699999999994</v>
      </c>
    </row>
    <row r="723" spans="1:30" x14ac:dyDescent="0.2">
      <c r="B723" s="2" t="s">
        <v>96</v>
      </c>
      <c r="C723" s="15">
        <v>9.6413799999999998</v>
      </c>
      <c r="D723" s="15">
        <v>49.045000000000002</v>
      </c>
      <c r="E723" s="15">
        <v>40.891100000000002</v>
      </c>
      <c r="F723" s="15">
        <v>0.14402599999999999</v>
      </c>
      <c r="G723" s="15">
        <v>0.374419</v>
      </c>
      <c r="H723" s="15">
        <v>9.7804000000000002E-2</v>
      </c>
      <c r="I723" s="15">
        <v>1.1389E-2</v>
      </c>
      <c r="J723" s="15">
        <v>1.6442999999999999E-2</v>
      </c>
      <c r="K723" s="16">
        <v>100.22199999999999</v>
      </c>
    </row>
    <row r="724" spans="1:30" x14ac:dyDescent="0.2">
      <c r="B724" s="2" t="s">
        <v>96</v>
      </c>
      <c r="C724" s="15">
        <v>9.5971799999999998</v>
      </c>
      <c r="D724" s="15">
        <v>49.11</v>
      </c>
      <c r="E724" s="15">
        <v>40.6952</v>
      </c>
      <c r="F724" s="15">
        <v>0.14879100000000001</v>
      </c>
      <c r="G724" s="15">
        <v>0.37524200000000002</v>
      </c>
      <c r="H724" s="15">
        <v>9.8364999999999994E-2</v>
      </c>
      <c r="I724" s="15">
        <v>2.0254000000000001E-2</v>
      </c>
      <c r="J724" s="15">
        <v>2.0739E-2</v>
      </c>
      <c r="K724" s="16">
        <v>100.066</v>
      </c>
    </row>
    <row r="725" spans="1:30" x14ac:dyDescent="0.2">
      <c r="B725" s="2" t="s">
        <v>96</v>
      </c>
      <c r="C725" s="15">
        <v>9.6248199999999997</v>
      </c>
      <c r="D725" s="15">
        <v>49.138199999999998</v>
      </c>
      <c r="E725" s="15">
        <v>40.762599999999999</v>
      </c>
      <c r="F725" s="15">
        <v>0.13832800000000001</v>
      </c>
      <c r="G725" s="15">
        <v>0.37365799999999999</v>
      </c>
      <c r="H725" s="15">
        <v>9.8682000000000006E-2</v>
      </c>
      <c r="I725" s="15">
        <v>1.8577E-2</v>
      </c>
      <c r="J725" s="15">
        <v>3.0241000000000001E-2</v>
      </c>
      <c r="K725" s="16">
        <v>100.185</v>
      </c>
    </row>
    <row r="726" spans="1:30" x14ac:dyDescent="0.2">
      <c r="A726" s="2" t="s">
        <v>15</v>
      </c>
      <c r="B726" s="22" t="s">
        <v>97</v>
      </c>
      <c r="C726" s="23">
        <v>16.3337</v>
      </c>
      <c r="D726" s="23">
        <v>42.859200000000001</v>
      </c>
      <c r="E726" s="23">
        <v>39.2425</v>
      </c>
      <c r="F726" s="23">
        <v>0.21723000000000001</v>
      </c>
      <c r="G726" s="23">
        <v>0.30282300000000001</v>
      </c>
      <c r="H726" s="23">
        <v>0.309006</v>
      </c>
      <c r="I726" s="23">
        <v>3.7381999999999999E-2</v>
      </c>
      <c r="J726" s="23">
        <v>1.9220000000000001E-2</v>
      </c>
      <c r="K726" s="24">
        <v>99.320999999999998</v>
      </c>
    </row>
    <row r="727" spans="1:30" x14ac:dyDescent="0.2">
      <c r="B727" s="22" t="s">
        <v>97</v>
      </c>
      <c r="C727" s="23">
        <v>16.2973</v>
      </c>
      <c r="D727" s="23">
        <v>42.893000000000001</v>
      </c>
      <c r="E727" s="23">
        <v>39.335599999999999</v>
      </c>
      <c r="F727" s="23">
        <v>0.217253</v>
      </c>
      <c r="G727" s="23">
        <v>0.30182399999999998</v>
      </c>
      <c r="H727" s="23">
        <v>0.29596800000000001</v>
      </c>
      <c r="I727" s="23">
        <v>6.9172999999999998E-2</v>
      </c>
      <c r="J727" s="23">
        <v>2.3257E-2</v>
      </c>
      <c r="K727" s="24">
        <v>99.433400000000006</v>
      </c>
    </row>
    <row r="728" spans="1:30" x14ac:dyDescent="0.2">
      <c r="B728" s="22" t="s">
        <v>97</v>
      </c>
      <c r="C728" s="23">
        <v>16.214500000000001</v>
      </c>
      <c r="D728" s="23">
        <v>42.944299999999998</v>
      </c>
      <c r="E728" s="23">
        <v>39.375599999999999</v>
      </c>
      <c r="F728" s="23">
        <v>0.21948400000000001</v>
      </c>
      <c r="G728" s="23">
        <v>0.31065900000000002</v>
      </c>
      <c r="H728" s="23">
        <v>0.36543599999999998</v>
      </c>
      <c r="I728" s="23">
        <v>5.2805999999999999E-2</v>
      </c>
      <c r="J728" s="23">
        <v>2.1937000000000002E-2</v>
      </c>
      <c r="K728" s="24">
        <v>99.504599999999996</v>
      </c>
    </row>
    <row r="729" spans="1:30" x14ac:dyDescent="0.2">
      <c r="B729" s="22" t="s">
        <v>97</v>
      </c>
      <c r="C729" s="23">
        <v>16.245899999999999</v>
      </c>
      <c r="D729" s="23">
        <v>43.029200000000003</v>
      </c>
      <c r="E729" s="23">
        <v>39.086100000000002</v>
      </c>
      <c r="F729" s="23">
        <v>0.20866499999999999</v>
      </c>
      <c r="G729" s="23">
        <v>0.30287500000000001</v>
      </c>
      <c r="H729" s="23">
        <v>0.27415200000000001</v>
      </c>
      <c r="I729" s="23">
        <v>4.8111000000000001E-2</v>
      </c>
      <c r="J729" s="23">
        <v>3.9267000000000003E-2</v>
      </c>
      <c r="K729" s="24">
        <v>99.234300000000005</v>
      </c>
    </row>
    <row r="730" spans="1:30" x14ac:dyDescent="0.2">
      <c r="B730" s="22" t="s">
        <v>97</v>
      </c>
      <c r="C730" s="23">
        <v>16.056999999999999</v>
      </c>
      <c r="D730" s="23">
        <v>43.01</v>
      </c>
      <c r="E730" s="23">
        <v>39.239699999999999</v>
      </c>
      <c r="F730" s="23">
        <v>0.212475</v>
      </c>
      <c r="G730" s="23">
        <v>0.311581</v>
      </c>
      <c r="H730" s="23">
        <v>0.27002999999999999</v>
      </c>
      <c r="I730" s="23">
        <v>6.2361E-2</v>
      </c>
      <c r="J730" s="23">
        <v>2.4874E-2</v>
      </c>
      <c r="K730" s="24">
        <v>99.188100000000006</v>
      </c>
    </row>
    <row r="731" spans="1:30" x14ac:dyDescent="0.2">
      <c r="B731" s="22" t="s">
        <v>97</v>
      </c>
      <c r="C731" s="23">
        <v>15.96</v>
      </c>
      <c r="D731" s="23">
        <v>42.823099999999997</v>
      </c>
      <c r="E731" s="23">
        <v>39.514499999999998</v>
      </c>
      <c r="F731" s="23">
        <v>0.219972</v>
      </c>
      <c r="G731" s="23">
        <v>0.31154799999999999</v>
      </c>
      <c r="H731" s="23">
        <v>0.26671499999999998</v>
      </c>
      <c r="I731" s="23">
        <v>6.5477999999999995E-2</v>
      </c>
      <c r="J731" s="23">
        <v>3.2009999999999997E-2</v>
      </c>
      <c r="K731" s="24">
        <v>99.193200000000004</v>
      </c>
    </row>
    <row r="732" spans="1:30" x14ac:dyDescent="0.2">
      <c r="B732" s="22" t="s">
        <v>97</v>
      </c>
      <c r="C732" s="23">
        <v>15.9145</v>
      </c>
      <c r="D732" s="23">
        <v>43.238500000000002</v>
      </c>
      <c r="E732" s="23">
        <v>39.328299999999999</v>
      </c>
      <c r="F732" s="23">
        <v>0.19988300000000001</v>
      </c>
      <c r="G732" s="23">
        <v>0.32464100000000001</v>
      </c>
      <c r="H732" s="23">
        <v>0.262486</v>
      </c>
      <c r="I732" s="23">
        <v>5.0710999999999999E-2</v>
      </c>
      <c r="J732" s="23">
        <v>2.1760999999999999E-2</v>
      </c>
      <c r="K732" s="24">
        <v>99.340800000000002</v>
      </c>
    </row>
    <row r="733" spans="1:30" x14ac:dyDescent="0.2">
      <c r="B733" s="22" t="s">
        <v>97</v>
      </c>
      <c r="C733" s="23">
        <v>15.7089</v>
      </c>
      <c r="D733" s="23">
        <v>43.003300000000003</v>
      </c>
      <c r="E733" s="23">
        <v>39.159100000000002</v>
      </c>
      <c r="F733" s="23">
        <v>0.210814</v>
      </c>
      <c r="G733" s="23">
        <v>0.33920600000000001</v>
      </c>
      <c r="H733" s="23">
        <v>0.252668</v>
      </c>
      <c r="I733" s="23">
        <v>6.6661999999999999E-2</v>
      </c>
      <c r="J733" s="23">
        <v>3.9657999999999999E-2</v>
      </c>
      <c r="K733" s="24">
        <v>98.780299999999997</v>
      </c>
    </row>
    <row r="734" spans="1:30" x14ac:dyDescent="0.2">
      <c r="B734" s="22" t="s">
        <v>97</v>
      </c>
      <c r="C734" s="23">
        <v>15.6524</v>
      </c>
      <c r="D734" s="23">
        <v>43.500999999999998</v>
      </c>
      <c r="E734" s="23">
        <v>39.165300000000002</v>
      </c>
      <c r="F734" s="23">
        <v>0.203315</v>
      </c>
      <c r="G734" s="23">
        <v>0.32653100000000002</v>
      </c>
      <c r="H734" s="23">
        <v>0.25353399999999998</v>
      </c>
      <c r="I734" s="23">
        <v>6.2046999999999998E-2</v>
      </c>
      <c r="J734" s="23">
        <v>4.1052999999999999E-2</v>
      </c>
      <c r="K734" s="24">
        <v>99.205200000000005</v>
      </c>
    </row>
    <row r="735" spans="1:30" x14ac:dyDescent="0.2">
      <c r="B735" s="22" t="s">
        <v>97</v>
      </c>
      <c r="C735" s="23">
        <v>15.5633</v>
      </c>
      <c r="D735" s="23">
        <v>43.675699999999999</v>
      </c>
      <c r="E735" s="23">
        <v>39.4161</v>
      </c>
      <c r="F735" s="23">
        <v>0.202427</v>
      </c>
      <c r="G735" s="23">
        <v>0.33284799999999998</v>
      </c>
      <c r="H735" s="23">
        <v>0.24324499999999999</v>
      </c>
      <c r="I735" s="23">
        <v>7.7899999999999997E-2</v>
      </c>
      <c r="J735" s="23">
        <v>3.4646999999999997E-2</v>
      </c>
      <c r="K735" s="24">
        <v>99.546199999999999</v>
      </c>
    </row>
    <row r="736" spans="1:30" x14ac:dyDescent="0.2">
      <c r="B736" s="22" t="s">
        <v>97</v>
      </c>
      <c r="C736" s="23">
        <v>15.3643</v>
      </c>
      <c r="D736" s="23">
        <v>43.559800000000003</v>
      </c>
      <c r="E736" s="23">
        <v>39.312600000000003</v>
      </c>
      <c r="F736" s="23">
        <v>0.21398500000000001</v>
      </c>
      <c r="G736" s="23">
        <v>0.349049</v>
      </c>
      <c r="H736" s="23">
        <v>0.23994399999999999</v>
      </c>
      <c r="I736" s="23">
        <v>7.2520000000000001E-2</v>
      </c>
      <c r="J736" s="23">
        <v>3.7199999999999997E-2</v>
      </c>
      <c r="K736" s="24">
        <v>99.149500000000003</v>
      </c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6"/>
      <c r="Z736" s="26"/>
      <c r="AA736" s="26"/>
      <c r="AB736" s="26"/>
      <c r="AC736" s="26"/>
      <c r="AD736" s="26"/>
    </row>
    <row r="737" spans="1:11" x14ac:dyDescent="0.2">
      <c r="B737" s="22" t="s">
        <v>97</v>
      </c>
      <c r="C737" s="23">
        <v>15.252800000000001</v>
      </c>
      <c r="D737" s="23">
        <v>43.707999999999998</v>
      </c>
      <c r="E737" s="23">
        <v>39.358499999999999</v>
      </c>
      <c r="F737" s="23">
        <v>0.20278399999999999</v>
      </c>
      <c r="G737" s="23">
        <v>0.36307800000000001</v>
      </c>
      <c r="H737" s="23">
        <v>0.23568900000000001</v>
      </c>
      <c r="I737" s="23">
        <v>6.6349000000000005E-2</v>
      </c>
      <c r="J737" s="23">
        <v>4.5809000000000002E-2</v>
      </c>
      <c r="K737" s="24">
        <v>99.232900000000001</v>
      </c>
    </row>
    <row r="738" spans="1:11" x14ac:dyDescent="0.2">
      <c r="B738" s="22" t="s">
        <v>97</v>
      </c>
      <c r="C738" s="23">
        <v>15.1835</v>
      </c>
      <c r="D738" s="23">
        <v>43.810699999999997</v>
      </c>
      <c r="E738" s="23">
        <v>39.443199999999997</v>
      </c>
      <c r="F738" s="23">
        <v>0.19667999999999999</v>
      </c>
      <c r="G738" s="23">
        <v>0.36233700000000002</v>
      </c>
      <c r="H738" s="23">
        <v>0.23653199999999999</v>
      </c>
      <c r="I738" s="23">
        <v>6.6905999999999993E-2</v>
      </c>
      <c r="J738" s="23">
        <v>3.7782000000000003E-2</v>
      </c>
      <c r="K738" s="24">
        <v>99.337500000000006</v>
      </c>
    </row>
    <row r="739" spans="1:11" x14ac:dyDescent="0.2">
      <c r="B739" s="22" t="s">
        <v>97</v>
      </c>
      <c r="C739" s="23">
        <v>15.1007</v>
      </c>
      <c r="D739" s="23">
        <v>43.707799999999999</v>
      </c>
      <c r="E739" s="23">
        <v>39.428699999999999</v>
      </c>
      <c r="F739" s="23">
        <v>0.19253700000000001</v>
      </c>
      <c r="G739" s="23">
        <v>0.359512</v>
      </c>
      <c r="H739" s="23">
        <v>0.22888900000000001</v>
      </c>
      <c r="I739" s="23">
        <v>7.4127999999999999E-2</v>
      </c>
      <c r="J739" s="23">
        <v>4.0082E-2</v>
      </c>
      <c r="K739" s="24">
        <v>99.132300000000001</v>
      </c>
    </row>
    <row r="740" spans="1:11" x14ac:dyDescent="0.2">
      <c r="B740" s="22" t="s">
        <v>97</v>
      </c>
      <c r="C740" s="23">
        <v>14.8187</v>
      </c>
      <c r="D740" s="23">
        <v>44.023499999999999</v>
      </c>
      <c r="E740" s="23">
        <v>39.496000000000002</v>
      </c>
      <c r="F740" s="23">
        <v>0.20213600000000001</v>
      </c>
      <c r="G740" s="23">
        <v>0.38391900000000001</v>
      </c>
      <c r="H740" s="23">
        <v>0.226466</v>
      </c>
      <c r="I740" s="23">
        <v>7.1014999999999995E-2</v>
      </c>
      <c r="J740" s="23">
        <v>3.4577999999999998E-2</v>
      </c>
      <c r="K740" s="24">
        <v>99.256299999999996</v>
      </c>
    </row>
    <row r="741" spans="1:11" x14ac:dyDescent="0.2">
      <c r="B741" s="22" t="s">
        <v>97</v>
      </c>
      <c r="C741" s="23">
        <v>14.8231</v>
      </c>
      <c r="D741" s="23">
        <v>44.182699999999997</v>
      </c>
      <c r="E741" s="23">
        <v>39.4724</v>
      </c>
      <c r="F741" s="23">
        <v>0.19461400000000001</v>
      </c>
      <c r="G741" s="23">
        <v>0.37923299999999999</v>
      </c>
      <c r="H741" s="23">
        <v>0.22414000000000001</v>
      </c>
      <c r="I741" s="23">
        <v>7.1750999999999995E-2</v>
      </c>
      <c r="J741" s="23">
        <v>4.1456E-2</v>
      </c>
      <c r="K741" s="24">
        <v>99.389399999999995</v>
      </c>
    </row>
    <row r="742" spans="1:11" x14ac:dyDescent="0.2">
      <c r="B742" s="22" t="s">
        <v>97</v>
      </c>
      <c r="C742" s="23">
        <v>14.7164</v>
      </c>
      <c r="D742" s="23">
        <v>44.3444</v>
      </c>
      <c r="E742" s="23">
        <v>39.634700000000002</v>
      </c>
      <c r="F742" s="23">
        <v>0.17746400000000001</v>
      </c>
      <c r="G742" s="23">
        <v>0.385548</v>
      </c>
      <c r="H742" s="23">
        <v>0.21787699999999999</v>
      </c>
      <c r="I742" s="23">
        <v>8.6800000000000002E-2</v>
      </c>
      <c r="J742" s="23">
        <v>4.4642000000000001E-2</v>
      </c>
      <c r="K742" s="24">
        <v>99.607799999999997</v>
      </c>
    </row>
    <row r="743" spans="1:11" x14ac:dyDescent="0.2">
      <c r="B743" s="22" t="s">
        <v>97</v>
      </c>
      <c r="C743" s="23">
        <v>14.547000000000001</v>
      </c>
      <c r="D743" s="23">
        <v>44.261000000000003</v>
      </c>
      <c r="E743" s="23">
        <v>39.512799999999999</v>
      </c>
      <c r="F743" s="23">
        <v>0.18843099999999999</v>
      </c>
      <c r="G743" s="23">
        <v>0.38446900000000001</v>
      </c>
      <c r="H743" s="23">
        <v>0.21353900000000001</v>
      </c>
      <c r="I743" s="23">
        <v>6.5195000000000003E-2</v>
      </c>
      <c r="J743" s="23">
        <v>4.4049999999999999E-2</v>
      </c>
      <c r="K743" s="24">
        <v>99.216499999999996</v>
      </c>
    </row>
    <row r="744" spans="1:11" x14ac:dyDescent="0.2">
      <c r="B744" s="22" t="s">
        <v>97</v>
      </c>
      <c r="C744" s="23">
        <v>14.3748</v>
      </c>
      <c r="D744" s="23">
        <v>44.167900000000003</v>
      </c>
      <c r="E744" s="23">
        <v>39.393599999999999</v>
      </c>
      <c r="F744" s="23">
        <v>0.201099</v>
      </c>
      <c r="G744" s="23">
        <v>0.409331</v>
      </c>
      <c r="H744" s="23">
        <v>0.21157500000000001</v>
      </c>
      <c r="I744" s="23">
        <v>7.3672000000000001E-2</v>
      </c>
      <c r="J744" s="23">
        <v>3.3528000000000002E-2</v>
      </c>
      <c r="K744" s="24">
        <v>98.865499999999997</v>
      </c>
    </row>
    <row r="745" spans="1:11" x14ac:dyDescent="0.2">
      <c r="A745" s="2" t="s">
        <v>18</v>
      </c>
      <c r="B745" s="22" t="s">
        <v>97</v>
      </c>
      <c r="C745" s="23">
        <v>14.282400000000001</v>
      </c>
      <c r="D745" s="23">
        <v>44.258299999999998</v>
      </c>
      <c r="E745" s="23">
        <v>39.5045</v>
      </c>
      <c r="F745" s="23">
        <v>0.179642</v>
      </c>
      <c r="G745" s="23">
        <v>0.39272099999999999</v>
      </c>
      <c r="H745" s="23">
        <v>0.21220700000000001</v>
      </c>
      <c r="I745" s="23">
        <v>8.1004999999999994E-2</v>
      </c>
      <c r="J745" s="23">
        <v>3.5887000000000002E-2</v>
      </c>
      <c r="K745" s="24">
        <v>98.946700000000007</v>
      </c>
    </row>
    <row r="746" spans="1:11" x14ac:dyDescent="0.2">
      <c r="A746" s="2" t="s">
        <v>15</v>
      </c>
      <c r="B746" s="22" t="s">
        <v>98</v>
      </c>
      <c r="C746" s="23">
        <v>16.507400000000001</v>
      </c>
      <c r="D746" s="23">
        <v>42.652999999999999</v>
      </c>
      <c r="E746" s="23">
        <v>39.073999999999998</v>
      </c>
      <c r="F746" s="23">
        <v>0.218442</v>
      </c>
      <c r="G746" s="23">
        <v>0.28926600000000002</v>
      </c>
      <c r="H746" s="23">
        <v>0.32732499999999998</v>
      </c>
      <c r="I746" s="23">
        <v>5.0458000000000003E-2</v>
      </c>
      <c r="J746" s="23">
        <v>1.2109E-2</v>
      </c>
      <c r="K746" s="24">
        <v>99.132000000000005</v>
      </c>
    </row>
    <row r="747" spans="1:11" x14ac:dyDescent="0.2">
      <c r="B747" s="22" t="s">
        <v>98</v>
      </c>
      <c r="C747" s="23">
        <v>16.2027</v>
      </c>
      <c r="D747" s="23">
        <v>42.984200000000001</v>
      </c>
      <c r="E747" s="23">
        <v>39.234200000000001</v>
      </c>
      <c r="F747" s="23">
        <v>0.22578999999999999</v>
      </c>
      <c r="G747" s="23">
        <v>0.30319099999999999</v>
      </c>
      <c r="H747" s="23">
        <v>0.282445</v>
      </c>
      <c r="I747" s="23">
        <v>6.2823000000000004E-2</v>
      </c>
      <c r="J747" s="23">
        <v>2.9912999999999999E-2</v>
      </c>
      <c r="K747" s="24">
        <v>99.325299999999999</v>
      </c>
    </row>
    <row r="748" spans="1:11" x14ac:dyDescent="0.2">
      <c r="B748" s="22" t="s">
        <v>98</v>
      </c>
      <c r="C748" s="23">
        <v>15.9352</v>
      </c>
      <c r="D748" s="23">
        <v>43.639899999999997</v>
      </c>
      <c r="E748" s="23">
        <v>39.376899999999999</v>
      </c>
      <c r="F748" s="23">
        <v>0.213258</v>
      </c>
      <c r="G748" s="23">
        <v>0.31781900000000002</v>
      </c>
      <c r="H748" s="23">
        <v>0.26629199999999997</v>
      </c>
      <c r="I748" s="23">
        <v>5.9491000000000002E-2</v>
      </c>
      <c r="J748" s="23">
        <v>2.9624999999999999E-2</v>
      </c>
      <c r="K748" s="24">
        <v>99.838499999999996</v>
      </c>
    </row>
    <row r="749" spans="1:11" x14ac:dyDescent="0.2">
      <c r="B749" s="22" t="s">
        <v>98</v>
      </c>
      <c r="C749" s="23">
        <v>15.667199999999999</v>
      </c>
      <c r="D749" s="23">
        <v>43.8827</v>
      </c>
      <c r="E749" s="23">
        <v>39.564100000000003</v>
      </c>
      <c r="F749" s="23">
        <v>0.20304</v>
      </c>
      <c r="G749" s="23">
        <v>0.34034300000000001</v>
      </c>
      <c r="H749" s="23">
        <v>0.25257499999999999</v>
      </c>
      <c r="I749" s="23">
        <v>5.9615000000000001E-2</v>
      </c>
      <c r="J749" s="23">
        <v>2.7774E-2</v>
      </c>
      <c r="K749" s="24">
        <v>99.997299999999996</v>
      </c>
    </row>
    <row r="750" spans="1:11" x14ac:dyDescent="0.2">
      <c r="B750" s="22" t="s">
        <v>98</v>
      </c>
      <c r="C750" s="23">
        <v>15.2658</v>
      </c>
      <c r="D750" s="23">
        <v>44.191499999999998</v>
      </c>
      <c r="E750" s="23">
        <v>39.694000000000003</v>
      </c>
      <c r="F750" s="23">
        <v>0.196243</v>
      </c>
      <c r="G750" s="23">
        <v>0.37121700000000002</v>
      </c>
      <c r="H750" s="23">
        <v>0.235656</v>
      </c>
      <c r="I750" s="23">
        <v>6.9147E-2</v>
      </c>
      <c r="J750" s="23">
        <v>3.5547000000000002E-2</v>
      </c>
      <c r="K750" s="24">
        <v>100.059</v>
      </c>
    </row>
    <row r="751" spans="1:11" x14ac:dyDescent="0.2">
      <c r="B751" s="22" t="s">
        <v>98</v>
      </c>
      <c r="C751" s="23">
        <v>14.8095</v>
      </c>
      <c r="D751" s="23">
        <v>44.487200000000001</v>
      </c>
      <c r="E751" s="23">
        <v>39.64</v>
      </c>
      <c r="F751" s="23">
        <v>0.19506200000000001</v>
      </c>
      <c r="G751" s="23">
        <v>0.373</v>
      </c>
      <c r="H751" s="23">
        <v>0.22029299999999999</v>
      </c>
      <c r="I751" s="23">
        <v>7.3488999999999999E-2</v>
      </c>
      <c r="J751" s="23">
        <v>4.4589999999999998E-2</v>
      </c>
      <c r="K751" s="24">
        <v>99.843100000000007</v>
      </c>
    </row>
    <row r="752" spans="1:11" x14ac:dyDescent="0.2">
      <c r="B752" s="22" t="s">
        <v>98</v>
      </c>
      <c r="C752" s="23">
        <v>14.4092</v>
      </c>
      <c r="D752" s="23">
        <v>45.030099999999997</v>
      </c>
      <c r="E752" s="23">
        <v>39.663899999999998</v>
      </c>
      <c r="F752" s="23">
        <v>0.181893</v>
      </c>
      <c r="G752" s="23">
        <v>0.40464600000000001</v>
      </c>
      <c r="H752" s="23">
        <v>0.21441099999999999</v>
      </c>
      <c r="I752" s="23">
        <v>7.6180999999999999E-2</v>
      </c>
      <c r="J752" s="23">
        <v>4.4218E-2</v>
      </c>
      <c r="K752" s="24">
        <v>100.02500000000001</v>
      </c>
    </row>
    <row r="753" spans="2:11" x14ac:dyDescent="0.2">
      <c r="B753" s="22" t="s">
        <v>98</v>
      </c>
      <c r="C753" s="23">
        <v>14.0412</v>
      </c>
      <c r="D753" s="23">
        <v>45.033700000000003</v>
      </c>
      <c r="E753" s="23">
        <v>39.7761</v>
      </c>
      <c r="F753" s="23">
        <v>0.18060399999999999</v>
      </c>
      <c r="G753" s="23">
        <v>0.41665099999999999</v>
      </c>
      <c r="H753" s="23">
        <v>0.20985000000000001</v>
      </c>
      <c r="I753" s="23">
        <v>7.7736E-2</v>
      </c>
      <c r="J753" s="23">
        <v>4.8753999999999999E-2</v>
      </c>
      <c r="K753" s="24">
        <v>99.784499999999994</v>
      </c>
    </row>
    <row r="754" spans="2:11" x14ac:dyDescent="0.2">
      <c r="B754" s="22" t="s">
        <v>98</v>
      </c>
      <c r="C754" s="23">
        <v>13.6723</v>
      </c>
      <c r="D754" s="23">
        <v>45.291699999999999</v>
      </c>
      <c r="E754" s="23">
        <v>39.663499999999999</v>
      </c>
      <c r="F754" s="23">
        <v>0.18010100000000001</v>
      </c>
      <c r="G754" s="23">
        <v>0.42300900000000002</v>
      </c>
      <c r="H754" s="23">
        <v>0.20308000000000001</v>
      </c>
      <c r="I754" s="23">
        <v>7.9728999999999994E-2</v>
      </c>
      <c r="J754" s="23">
        <v>3.7830999999999997E-2</v>
      </c>
      <c r="K754" s="24">
        <v>99.551299999999998</v>
      </c>
    </row>
    <row r="755" spans="2:11" x14ac:dyDescent="0.2">
      <c r="B755" s="22" t="s">
        <v>98</v>
      </c>
      <c r="C755" s="23">
        <v>13.2148</v>
      </c>
      <c r="D755" s="23">
        <v>45.694200000000002</v>
      </c>
      <c r="E755" s="23">
        <v>39.807200000000002</v>
      </c>
      <c r="F755" s="23">
        <v>0.17027100000000001</v>
      </c>
      <c r="G755" s="23">
        <v>0.432168</v>
      </c>
      <c r="H755" s="23">
        <v>0.202658</v>
      </c>
      <c r="I755" s="23">
        <v>8.7812000000000001E-2</v>
      </c>
      <c r="J755" s="23">
        <v>4.2433999999999999E-2</v>
      </c>
      <c r="K755" s="24">
        <v>99.651499999999999</v>
      </c>
    </row>
    <row r="756" spans="2:11" x14ac:dyDescent="0.2">
      <c r="B756" s="22" t="s">
        <v>98</v>
      </c>
      <c r="C756" s="23">
        <v>12.9261</v>
      </c>
      <c r="D756" s="23">
        <v>45.893000000000001</v>
      </c>
      <c r="E756" s="23">
        <v>39.797699999999999</v>
      </c>
      <c r="F756" s="23">
        <v>0.165661</v>
      </c>
      <c r="G756" s="23">
        <v>0.427151</v>
      </c>
      <c r="H756" s="23">
        <v>0.202565</v>
      </c>
      <c r="I756" s="23">
        <v>8.6816000000000004E-2</v>
      </c>
      <c r="J756" s="23">
        <v>3.8695E-2</v>
      </c>
      <c r="K756" s="24">
        <v>99.537700000000001</v>
      </c>
    </row>
    <row r="757" spans="2:11" x14ac:dyDescent="0.2">
      <c r="B757" s="22" t="s">
        <v>98</v>
      </c>
      <c r="C757" s="23">
        <v>12.608499999999999</v>
      </c>
      <c r="D757" s="23">
        <v>46.350299999999997</v>
      </c>
      <c r="E757" s="23">
        <v>39.837600000000002</v>
      </c>
      <c r="F757" s="23">
        <v>0.17120099999999999</v>
      </c>
      <c r="G757" s="23">
        <v>0.44284499999999999</v>
      </c>
      <c r="H757" s="23">
        <v>0.19633400000000001</v>
      </c>
      <c r="I757" s="23">
        <v>8.9110999999999996E-2</v>
      </c>
      <c r="J757" s="23">
        <v>4.7580999999999998E-2</v>
      </c>
      <c r="K757" s="24">
        <v>99.743499999999997</v>
      </c>
    </row>
    <row r="758" spans="2:11" x14ac:dyDescent="0.2">
      <c r="B758" s="22" t="s">
        <v>98</v>
      </c>
      <c r="C758" s="23">
        <v>12.368600000000001</v>
      </c>
      <c r="D758" s="23">
        <v>46.79</v>
      </c>
      <c r="E758" s="23">
        <v>39.928199999999997</v>
      </c>
      <c r="F758" s="23">
        <v>0.15568199999999999</v>
      </c>
      <c r="G758" s="23">
        <v>0.45014999999999999</v>
      </c>
      <c r="H758" s="23">
        <v>0.19746900000000001</v>
      </c>
      <c r="I758" s="23">
        <v>9.0695999999999999E-2</v>
      </c>
      <c r="J758" s="23">
        <v>5.0269000000000001E-2</v>
      </c>
      <c r="K758" s="24">
        <v>100.03100000000001</v>
      </c>
    </row>
    <row r="759" spans="2:11" x14ac:dyDescent="0.2">
      <c r="B759" s="22" t="s">
        <v>98</v>
      </c>
      <c r="C759" s="23">
        <v>12.1313</v>
      </c>
      <c r="D759" s="23">
        <v>46.739100000000001</v>
      </c>
      <c r="E759" s="23">
        <v>39.9617</v>
      </c>
      <c r="F759" s="23">
        <v>0.16217799999999999</v>
      </c>
      <c r="G759" s="23">
        <v>0.45083499999999999</v>
      </c>
      <c r="H759" s="23">
        <v>0.19899600000000001</v>
      </c>
      <c r="I759" s="23">
        <v>8.3570000000000005E-2</v>
      </c>
      <c r="J759" s="23">
        <v>5.0953999999999999E-2</v>
      </c>
      <c r="K759" s="24">
        <v>99.778700000000001</v>
      </c>
    </row>
    <row r="760" spans="2:11" x14ac:dyDescent="0.2">
      <c r="B760" s="22" t="s">
        <v>98</v>
      </c>
      <c r="C760" s="23">
        <v>11.870100000000001</v>
      </c>
      <c r="D760" s="23">
        <v>46.881399999999999</v>
      </c>
      <c r="E760" s="23">
        <v>40.035600000000002</v>
      </c>
      <c r="F760" s="23">
        <v>0.14707300000000001</v>
      </c>
      <c r="G760" s="23">
        <v>0.45521600000000001</v>
      </c>
      <c r="H760" s="23">
        <v>0.19953499999999999</v>
      </c>
      <c r="I760" s="23">
        <v>8.4370000000000001E-2</v>
      </c>
      <c r="J760" s="23">
        <v>4.7405000000000003E-2</v>
      </c>
      <c r="K760" s="24">
        <v>99.720600000000005</v>
      </c>
    </row>
    <row r="761" spans="2:11" x14ac:dyDescent="0.2">
      <c r="B761" s="22" t="s">
        <v>98</v>
      </c>
      <c r="C761" s="23">
        <v>11.658300000000001</v>
      </c>
      <c r="D761" s="23">
        <v>46.951099999999997</v>
      </c>
      <c r="E761" s="23">
        <v>40.171399999999998</v>
      </c>
      <c r="F761" s="23">
        <v>0.15048</v>
      </c>
      <c r="G761" s="23">
        <v>0.45809899999999998</v>
      </c>
      <c r="H761" s="23">
        <v>0.19999700000000001</v>
      </c>
      <c r="I761" s="23">
        <v>0.102258</v>
      </c>
      <c r="J761" s="23">
        <v>4.2216999999999998E-2</v>
      </c>
      <c r="K761" s="24">
        <v>99.733800000000002</v>
      </c>
    </row>
    <row r="762" spans="2:11" x14ac:dyDescent="0.2">
      <c r="B762" s="22" t="s">
        <v>98</v>
      </c>
      <c r="C762" s="23">
        <v>11.4918</v>
      </c>
      <c r="D762" s="23">
        <v>47.198099999999997</v>
      </c>
      <c r="E762" s="23">
        <v>40.135199999999998</v>
      </c>
      <c r="F762" s="23">
        <v>0.15071300000000001</v>
      </c>
      <c r="G762" s="23">
        <v>0.45121800000000001</v>
      </c>
      <c r="H762" s="23">
        <v>0.20242199999999999</v>
      </c>
      <c r="I762" s="23">
        <v>9.8558999999999994E-2</v>
      </c>
      <c r="J762" s="23">
        <v>5.3827E-2</v>
      </c>
      <c r="K762" s="24">
        <v>99.781899999999993</v>
      </c>
    </row>
    <row r="763" spans="2:11" x14ac:dyDescent="0.2">
      <c r="B763" s="22" t="s">
        <v>98</v>
      </c>
      <c r="C763" s="23">
        <v>11.303100000000001</v>
      </c>
      <c r="D763" s="23">
        <v>47.289900000000003</v>
      </c>
      <c r="E763" s="23">
        <v>40.053600000000003</v>
      </c>
      <c r="F763" s="23">
        <v>0.13867699999999999</v>
      </c>
      <c r="G763" s="23">
        <v>0.46520099999999998</v>
      </c>
      <c r="H763" s="23">
        <v>0.20070099999999999</v>
      </c>
      <c r="I763" s="23">
        <v>9.4190999999999997E-2</v>
      </c>
      <c r="J763" s="23">
        <v>4.3263999999999997E-2</v>
      </c>
      <c r="K763" s="24">
        <v>99.588700000000003</v>
      </c>
    </row>
    <row r="764" spans="2:11" x14ac:dyDescent="0.2">
      <c r="B764" s="22" t="s">
        <v>98</v>
      </c>
      <c r="C764" s="23">
        <v>11.208600000000001</v>
      </c>
      <c r="D764" s="23">
        <v>46.842199999999998</v>
      </c>
      <c r="E764" s="23">
        <v>39.901000000000003</v>
      </c>
      <c r="F764" s="23">
        <v>0.140599</v>
      </c>
      <c r="G764" s="23">
        <v>0.45764500000000002</v>
      </c>
      <c r="H764" s="23">
        <v>0.20204900000000001</v>
      </c>
      <c r="I764" s="23">
        <v>9.1350000000000001E-2</v>
      </c>
      <c r="J764" s="23">
        <v>4.3203999999999999E-2</v>
      </c>
      <c r="K764" s="24">
        <v>98.886700000000005</v>
      </c>
    </row>
    <row r="765" spans="2:11" x14ac:dyDescent="0.2">
      <c r="B765" s="22" t="s">
        <v>98</v>
      </c>
      <c r="C765" s="23">
        <v>11.036799999999999</v>
      </c>
      <c r="D765" s="23">
        <v>47.1556</v>
      </c>
      <c r="E765" s="23">
        <v>40.147199999999998</v>
      </c>
      <c r="F765" s="23">
        <v>0.145952</v>
      </c>
      <c r="G765" s="23">
        <v>0.45299200000000001</v>
      </c>
      <c r="H765" s="23">
        <v>0.19961400000000001</v>
      </c>
      <c r="I765" s="23">
        <v>9.9029000000000006E-2</v>
      </c>
      <c r="J765" s="23">
        <v>4.2639000000000003E-2</v>
      </c>
      <c r="K765" s="24">
        <v>99.279799999999994</v>
      </c>
    </row>
    <row r="766" spans="2:11" x14ac:dyDescent="0.2">
      <c r="B766" s="22" t="s">
        <v>98</v>
      </c>
      <c r="C766" s="23">
        <v>11.0831</v>
      </c>
      <c r="D766" s="23">
        <v>47.433</v>
      </c>
      <c r="E766" s="23">
        <v>40.170999999999999</v>
      </c>
      <c r="F766" s="23">
        <v>0.140041</v>
      </c>
      <c r="G766" s="23">
        <v>0.457339</v>
      </c>
      <c r="H766" s="23">
        <v>0.20156399999999999</v>
      </c>
      <c r="I766" s="23">
        <v>9.7285999999999997E-2</v>
      </c>
      <c r="J766" s="23">
        <v>4.7051000000000003E-2</v>
      </c>
      <c r="K766" s="24">
        <v>99.630300000000005</v>
      </c>
    </row>
    <row r="767" spans="2:11" x14ac:dyDescent="0.2">
      <c r="B767" s="22" t="s">
        <v>98</v>
      </c>
      <c r="C767" s="23">
        <v>11.031499999999999</v>
      </c>
      <c r="D767" s="23">
        <v>47.4375</v>
      </c>
      <c r="E767" s="23">
        <v>40.202500000000001</v>
      </c>
      <c r="F767" s="23">
        <v>0.13703099999999999</v>
      </c>
      <c r="G767" s="23">
        <v>0.44912600000000003</v>
      </c>
      <c r="H767" s="23">
        <v>0.20163300000000001</v>
      </c>
      <c r="I767" s="23">
        <v>7.7299000000000007E-2</v>
      </c>
      <c r="J767" s="23">
        <v>4.1318000000000001E-2</v>
      </c>
      <c r="K767" s="24">
        <v>99.577799999999996</v>
      </c>
    </row>
    <row r="768" spans="2:11" x14ac:dyDescent="0.2">
      <c r="B768" s="22" t="s">
        <v>98</v>
      </c>
      <c r="C768" s="23">
        <v>11.058999999999999</v>
      </c>
      <c r="D768" s="23">
        <v>47.656199999999998</v>
      </c>
      <c r="E768" s="23">
        <v>40.323300000000003</v>
      </c>
      <c r="F768" s="23">
        <v>0.13472799999999999</v>
      </c>
      <c r="G768" s="23">
        <v>0.46420800000000001</v>
      </c>
      <c r="H768" s="23">
        <v>0.20236000000000001</v>
      </c>
      <c r="I768" s="23">
        <v>8.5328000000000001E-2</v>
      </c>
      <c r="J768" s="23">
        <v>3.7849000000000001E-2</v>
      </c>
      <c r="K768" s="24">
        <v>99.962900000000005</v>
      </c>
    </row>
    <row r="769" spans="1:11" x14ac:dyDescent="0.2">
      <c r="B769" s="22" t="s">
        <v>98</v>
      </c>
      <c r="C769" s="23">
        <v>10.974500000000001</v>
      </c>
      <c r="D769" s="23">
        <v>47.406599999999997</v>
      </c>
      <c r="E769" s="23">
        <v>40.1571</v>
      </c>
      <c r="F769" s="23">
        <v>0.14663799999999999</v>
      </c>
      <c r="G769" s="23">
        <v>0.44925300000000001</v>
      </c>
      <c r="H769" s="23">
        <v>0.19980200000000001</v>
      </c>
      <c r="I769" s="23">
        <v>8.1961000000000006E-2</v>
      </c>
      <c r="J769" s="23">
        <v>3.8781999999999997E-2</v>
      </c>
      <c r="K769" s="24">
        <v>99.454700000000003</v>
      </c>
    </row>
    <row r="770" spans="1:11" x14ac:dyDescent="0.2">
      <c r="A770" s="2" t="s">
        <v>18</v>
      </c>
      <c r="B770" s="22" t="s">
        <v>98</v>
      </c>
      <c r="C770" s="23">
        <v>10.867900000000001</v>
      </c>
      <c r="D770" s="23">
        <v>47.610500000000002</v>
      </c>
      <c r="E770" s="23">
        <v>39.999099999999999</v>
      </c>
      <c r="F770" s="23">
        <v>0.14354700000000001</v>
      </c>
      <c r="G770" s="23">
        <v>0.46903299999999998</v>
      </c>
      <c r="H770" s="23">
        <v>0.201457</v>
      </c>
      <c r="I770" s="23">
        <v>8.2388000000000003E-2</v>
      </c>
      <c r="J770" s="23">
        <v>4.6906999999999997E-2</v>
      </c>
      <c r="K770" s="24">
        <v>99.420900000000003</v>
      </c>
    </row>
    <row r="771" spans="1:11" x14ac:dyDescent="0.2">
      <c r="A771" s="2" t="s">
        <v>15</v>
      </c>
      <c r="B771" s="22" t="s">
        <v>99</v>
      </c>
      <c r="C771" s="23">
        <v>16.306999999999999</v>
      </c>
      <c r="D771" s="23">
        <v>42.868200000000002</v>
      </c>
      <c r="E771" s="23">
        <v>39.110799999999998</v>
      </c>
      <c r="F771" s="23">
        <v>0.22691900000000001</v>
      </c>
      <c r="G771" s="23">
        <v>0.29261999999999999</v>
      </c>
      <c r="H771" s="23">
        <v>0.28975600000000001</v>
      </c>
      <c r="I771" s="23">
        <v>5.2451999999999999E-2</v>
      </c>
      <c r="J771" s="23">
        <v>2.0858000000000002E-2</v>
      </c>
      <c r="K771" s="24">
        <v>99.168599999999998</v>
      </c>
    </row>
    <row r="772" spans="1:11" x14ac:dyDescent="0.2">
      <c r="B772" s="22" t="s">
        <v>99</v>
      </c>
      <c r="C772" s="23">
        <v>16.158100000000001</v>
      </c>
      <c r="D772" s="23">
        <v>42.985799999999998</v>
      </c>
      <c r="E772" s="23">
        <v>39.213000000000001</v>
      </c>
      <c r="F772" s="23">
        <v>0.21220800000000001</v>
      </c>
      <c r="G772" s="23">
        <v>0.32000200000000001</v>
      </c>
      <c r="H772" s="23">
        <v>0.27427200000000002</v>
      </c>
      <c r="I772" s="23">
        <v>5.5728E-2</v>
      </c>
      <c r="J772" s="23">
        <v>2.648E-2</v>
      </c>
      <c r="K772" s="24">
        <v>99.245500000000007</v>
      </c>
    </row>
    <row r="773" spans="1:11" x14ac:dyDescent="0.2">
      <c r="B773" s="22" t="s">
        <v>99</v>
      </c>
      <c r="C773" s="23">
        <v>16.099499999999999</v>
      </c>
      <c r="D773" s="23">
        <v>42.988100000000003</v>
      </c>
      <c r="E773" s="23">
        <v>39.211300000000001</v>
      </c>
      <c r="F773" s="23">
        <v>0.20993500000000001</v>
      </c>
      <c r="G773" s="23">
        <v>0.31772899999999998</v>
      </c>
      <c r="H773" s="23">
        <v>0.25931199999999999</v>
      </c>
      <c r="I773" s="23">
        <v>6.9535E-2</v>
      </c>
      <c r="J773" s="23">
        <v>1.7253999999999999E-2</v>
      </c>
      <c r="K773" s="24">
        <v>99.172700000000006</v>
      </c>
    </row>
    <row r="774" spans="1:11" x14ac:dyDescent="0.2">
      <c r="B774" s="22" t="s">
        <v>99</v>
      </c>
      <c r="C774" s="23">
        <v>15.920400000000001</v>
      </c>
      <c r="D774" s="23">
        <v>43.492899999999999</v>
      </c>
      <c r="E774" s="23">
        <v>39.259500000000003</v>
      </c>
      <c r="F774" s="23">
        <v>0.21068000000000001</v>
      </c>
      <c r="G774" s="23">
        <v>0.32387899999999997</v>
      </c>
      <c r="H774" s="23">
        <v>0.25209399999999998</v>
      </c>
      <c r="I774" s="23">
        <v>6.2728999999999993E-2</v>
      </c>
      <c r="J774" s="23">
        <v>2.8472999999999998E-2</v>
      </c>
      <c r="K774" s="24">
        <v>99.550600000000003</v>
      </c>
    </row>
    <row r="775" spans="1:11" x14ac:dyDescent="0.2">
      <c r="B775" s="22" t="s">
        <v>99</v>
      </c>
      <c r="C775" s="23">
        <v>15.645300000000001</v>
      </c>
      <c r="D775" s="23">
        <v>43.639000000000003</v>
      </c>
      <c r="E775" s="23">
        <v>39.534399999999998</v>
      </c>
      <c r="F775" s="23">
        <v>0.206542</v>
      </c>
      <c r="G775" s="23">
        <v>0.32333899999999999</v>
      </c>
      <c r="H775" s="23">
        <v>0.24124699999999999</v>
      </c>
      <c r="I775" s="23">
        <v>4.6973000000000001E-2</v>
      </c>
      <c r="J775" s="23">
        <v>3.1923E-2</v>
      </c>
      <c r="K775" s="24">
        <v>99.668800000000005</v>
      </c>
    </row>
    <row r="776" spans="1:11" x14ac:dyDescent="0.2">
      <c r="B776" s="22" t="s">
        <v>99</v>
      </c>
      <c r="C776" s="23">
        <v>15.391</v>
      </c>
      <c r="D776" s="23">
        <v>43.586799999999997</v>
      </c>
      <c r="E776" s="23">
        <v>39.339500000000001</v>
      </c>
      <c r="F776" s="23">
        <v>0.195794</v>
      </c>
      <c r="G776" s="23">
        <v>0.34900300000000001</v>
      </c>
      <c r="H776" s="23">
        <v>0.23451900000000001</v>
      </c>
      <c r="I776" s="23">
        <v>6.1186999999999998E-2</v>
      </c>
      <c r="J776" s="23">
        <v>3.4611999999999997E-2</v>
      </c>
      <c r="K776" s="24">
        <v>99.192400000000006</v>
      </c>
    </row>
    <row r="777" spans="1:11" x14ac:dyDescent="0.2">
      <c r="B777" s="22" t="s">
        <v>99</v>
      </c>
      <c r="C777" s="23">
        <v>15.184100000000001</v>
      </c>
      <c r="D777" s="23">
        <v>43.627400000000002</v>
      </c>
      <c r="E777" s="23">
        <v>39.399700000000003</v>
      </c>
      <c r="F777" s="23">
        <v>0.20449100000000001</v>
      </c>
      <c r="G777" s="23">
        <v>0.33955099999999999</v>
      </c>
      <c r="H777" s="23">
        <v>0.22717399999999999</v>
      </c>
      <c r="I777" s="23">
        <v>8.0095E-2</v>
      </c>
      <c r="J777" s="23">
        <v>3.1009999999999999E-2</v>
      </c>
      <c r="K777" s="24">
        <v>99.093500000000006</v>
      </c>
    </row>
    <row r="778" spans="1:11" x14ac:dyDescent="0.2">
      <c r="B778" s="22" t="s">
        <v>99</v>
      </c>
      <c r="C778" s="23">
        <v>14.9558</v>
      </c>
      <c r="D778" s="23">
        <v>44.112400000000001</v>
      </c>
      <c r="E778" s="23">
        <v>39.6066</v>
      </c>
      <c r="F778" s="23">
        <v>0.199411</v>
      </c>
      <c r="G778" s="23">
        <v>0.36384699999999998</v>
      </c>
      <c r="H778" s="23">
        <v>0.22065399999999999</v>
      </c>
      <c r="I778" s="23">
        <v>6.8174999999999999E-2</v>
      </c>
      <c r="J778" s="23">
        <v>4.1045999999999999E-2</v>
      </c>
      <c r="K778" s="24">
        <v>99.567999999999998</v>
      </c>
    </row>
    <row r="779" spans="1:11" x14ac:dyDescent="0.2">
      <c r="B779" s="22" t="s">
        <v>99</v>
      </c>
      <c r="C779" s="23">
        <v>14.750299999999999</v>
      </c>
      <c r="D779" s="23">
        <v>44.270200000000003</v>
      </c>
      <c r="E779" s="23">
        <v>39.482599999999998</v>
      </c>
      <c r="F779" s="23">
        <v>0.18724399999999999</v>
      </c>
      <c r="G779" s="23">
        <v>0.34853099999999998</v>
      </c>
      <c r="H779" s="23">
        <v>0.219254</v>
      </c>
      <c r="I779" s="23">
        <v>6.7019999999999996E-2</v>
      </c>
      <c r="J779" s="23">
        <v>3.6733000000000002E-2</v>
      </c>
      <c r="K779" s="24">
        <v>99.361800000000002</v>
      </c>
    </row>
    <row r="780" spans="1:11" x14ac:dyDescent="0.2">
      <c r="B780" s="22" t="s">
        <v>99</v>
      </c>
      <c r="C780" s="23">
        <v>14.565799999999999</v>
      </c>
      <c r="D780" s="23">
        <v>44.455800000000004</v>
      </c>
      <c r="E780" s="23">
        <v>39.493099999999998</v>
      </c>
      <c r="F780" s="23">
        <v>0.19358600000000001</v>
      </c>
      <c r="G780" s="23">
        <v>0.37117899999999998</v>
      </c>
      <c r="H780" s="23">
        <v>0.21271899999999999</v>
      </c>
      <c r="I780" s="23">
        <v>6.1409999999999999E-2</v>
      </c>
      <c r="J780" s="23">
        <v>3.7233000000000002E-2</v>
      </c>
      <c r="K780" s="24">
        <v>99.390900000000002</v>
      </c>
    </row>
    <row r="781" spans="1:11" x14ac:dyDescent="0.2">
      <c r="B781" s="22" t="s">
        <v>99</v>
      </c>
      <c r="C781" s="23">
        <v>14.2582</v>
      </c>
      <c r="D781" s="23">
        <v>44.541800000000002</v>
      </c>
      <c r="E781" s="23">
        <v>39.574100000000001</v>
      </c>
      <c r="F781" s="23">
        <v>0.18140700000000001</v>
      </c>
      <c r="G781" s="23">
        <v>0.38051099999999999</v>
      </c>
      <c r="H781" s="23">
        <v>0.20822199999999999</v>
      </c>
      <c r="I781" s="23">
        <v>6.8348000000000006E-2</v>
      </c>
      <c r="J781" s="23">
        <v>3.2724000000000003E-2</v>
      </c>
      <c r="K781" s="24">
        <v>99.245400000000004</v>
      </c>
    </row>
    <row r="782" spans="1:11" x14ac:dyDescent="0.2">
      <c r="B782" s="22" t="s">
        <v>99</v>
      </c>
      <c r="C782" s="23">
        <v>14.026199999999999</v>
      </c>
      <c r="D782" s="23">
        <v>45.056899999999999</v>
      </c>
      <c r="E782" s="23">
        <v>39.6815</v>
      </c>
      <c r="F782" s="23">
        <v>0.188056</v>
      </c>
      <c r="G782" s="23">
        <v>0.377915</v>
      </c>
      <c r="H782" s="23">
        <v>0.20118900000000001</v>
      </c>
      <c r="I782" s="23">
        <v>6.8906999999999996E-2</v>
      </c>
      <c r="J782" s="23">
        <v>3.6741999999999997E-2</v>
      </c>
      <c r="K782" s="24">
        <v>99.637299999999996</v>
      </c>
    </row>
    <row r="783" spans="1:11" x14ac:dyDescent="0.2">
      <c r="B783" s="22" t="s">
        <v>99</v>
      </c>
      <c r="C783" s="23">
        <v>13.8184</v>
      </c>
      <c r="D783" s="23">
        <v>45.042000000000002</v>
      </c>
      <c r="E783" s="23">
        <v>39.556199999999997</v>
      </c>
      <c r="F783" s="23">
        <v>0.181593</v>
      </c>
      <c r="G783" s="23">
        <v>0.387075</v>
      </c>
      <c r="H783" s="23">
        <v>0.20238400000000001</v>
      </c>
      <c r="I783" s="23">
        <v>8.1467999999999999E-2</v>
      </c>
      <c r="J783" s="23">
        <v>3.8057000000000001E-2</v>
      </c>
      <c r="K783" s="24">
        <v>99.307199999999995</v>
      </c>
    </row>
    <row r="784" spans="1:11" x14ac:dyDescent="0.2">
      <c r="B784" s="22" t="s">
        <v>99</v>
      </c>
      <c r="C784" s="23">
        <v>13.4823</v>
      </c>
      <c r="D784" s="23">
        <v>45.070500000000003</v>
      </c>
      <c r="E784" s="23">
        <v>39.593899999999998</v>
      </c>
      <c r="F784" s="23">
        <v>0.17947299999999999</v>
      </c>
      <c r="G784" s="23">
        <v>0.40945799999999999</v>
      </c>
      <c r="H784" s="23">
        <v>0.20255200000000001</v>
      </c>
      <c r="I784" s="23">
        <v>7.7837000000000003E-2</v>
      </c>
      <c r="J784" s="23">
        <v>4.0815999999999998E-2</v>
      </c>
      <c r="K784" s="24">
        <v>99.056799999999996</v>
      </c>
    </row>
    <row r="785" spans="1:11" x14ac:dyDescent="0.2">
      <c r="B785" s="22" t="s">
        <v>99</v>
      </c>
      <c r="C785" s="23">
        <v>13.192</v>
      </c>
      <c r="D785" s="23">
        <v>46.102800000000002</v>
      </c>
      <c r="E785" s="23">
        <v>40.459800000000001</v>
      </c>
      <c r="F785" s="23">
        <v>0.17257700000000001</v>
      </c>
      <c r="G785" s="23">
        <v>0.415078</v>
      </c>
      <c r="H785" s="23">
        <v>0.20519100000000001</v>
      </c>
      <c r="I785" s="23">
        <v>8.6510000000000004E-2</v>
      </c>
      <c r="J785" s="23">
        <v>9.5940999999999999E-2</v>
      </c>
      <c r="K785" s="24">
        <v>100.73</v>
      </c>
    </row>
    <row r="786" spans="1:11" x14ac:dyDescent="0.2">
      <c r="B786" s="22" t="s">
        <v>99</v>
      </c>
      <c r="C786" s="23">
        <v>13.0669</v>
      </c>
      <c r="D786" s="23">
        <v>45.525399999999998</v>
      </c>
      <c r="E786" s="23">
        <v>39.783299999999997</v>
      </c>
      <c r="F786" s="23">
        <v>0.17146500000000001</v>
      </c>
      <c r="G786" s="23">
        <v>0.41692299999999999</v>
      </c>
      <c r="H786" s="23">
        <v>0.19961100000000001</v>
      </c>
      <c r="I786" s="23">
        <v>7.9688999999999996E-2</v>
      </c>
      <c r="J786" s="23">
        <v>4.0457E-2</v>
      </c>
      <c r="K786" s="24">
        <v>99.283799999999999</v>
      </c>
    </row>
    <row r="787" spans="1:11" x14ac:dyDescent="0.2">
      <c r="B787" s="22" t="s">
        <v>99</v>
      </c>
      <c r="C787" s="23">
        <v>12.5715</v>
      </c>
      <c r="D787" s="23">
        <v>45.88</v>
      </c>
      <c r="E787" s="23">
        <v>39.8992</v>
      </c>
      <c r="F787" s="23">
        <v>0.168409</v>
      </c>
      <c r="G787" s="23">
        <v>0.40940100000000001</v>
      </c>
      <c r="H787" s="23">
        <v>0.202152</v>
      </c>
      <c r="I787" s="23">
        <v>8.1573000000000007E-2</v>
      </c>
      <c r="J787" s="23">
        <v>4.165E-2</v>
      </c>
      <c r="K787" s="24">
        <v>99.253900000000002</v>
      </c>
    </row>
    <row r="788" spans="1:11" x14ac:dyDescent="0.2">
      <c r="B788" s="22" t="s">
        <v>99</v>
      </c>
      <c r="C788" s="23">
        <v>12.3589</v>
      </c>
      <c r="D788" s="23">
        <v>46.094999999999999</v>
      </c>
      <c r="E788" s="23">
        <v>39.876600000000003</v>
      </c>
      <c r="F788" s="23">
        <v>0.17491200000000001</v>
      </c>
      <c r="G788" s="23">
        <v>0.43370399999999998</v>
      </c>
      <c r="H788" s="23">
        <v>0.197329</v>
      </c>
      <c r="I788" s="23">
        <v>9.6262E-2</v>
      </c>
      <c r="J788" s="23">
        <v>3.3744999999999997E-2</v>
      </c>
      <c r="K788" s="24">
        <v>99.266499999999994</v>
      </c>
    </row>
    <row r="789" spans="1:11" x14ac:dyDescent="0.2">
      <c r="B789" s="22" t="s">
        <v>99</v>
      </c>
      <c r="C789" s="23">
        <v>12.0906</v>
      </c>
      <c r="D789" s="23">
        <v>46.319299999999998</v>
      </c>
      <c r="E789" s="23">
        <v>40.041200000000003</v>
      </c>
      <c r="F789" s="23">
        <v>0.16347900000000001</v>
      </c>
      <c r="G789" s="23">
        <v>0.45205400000000001</v>
      </c>
      <c r="H789" s="23">
        <v>0.202961</v>
      </c>
      <c r="I789" s="23">
        <v>8.0579999999999999E-2</v>
      </c>
      <c r="J789" s="23">
        <v>4.4234999999999997E-2</v>
      </c>
      <c r="K789" s="24">
        <v>99.394400000000005</v>
      </c>
    </row>
    <row r="790" spans="1:11" x14ac:dyDescent="0.2">
      <c r="B790" s="22" t="s">
        <v>99</v>
      </c>
      <c r="C790" s="23">
        <v>11.913</v>
      </c>
      <c r="D790" s="23">
        <v>46.601399999999998</v>
      </c>
      <c r="E790" s="23">
        <v>40.0075</v>
      </c>
      <c r="F790" s="23">
        <v>0.15931600000000001</v>
      </c>
      <c r="G790" s="23">
        <v>0.45952100000000001</v>
      </c>
      <c r="H790" s="23">
        <v>0.203154</v>
      </c>
      <c r="I790" s="23">
        <v>8.4889000000000006E-2</v>
      </c>
      <c r="J790" s="23">
        <v>4.1895000000000002E-2</v>
      </c>
      <c r="K790" s="24">
        <v>99.470699999999994</v>
      </c>
    </row>
    <row r="791" spans="1:11" x14ac:dyDescent="0.2">
      <c r="B791" s="22" t="s">
        <v>99</v>
      </c>
      <c r="C791" s="23">
        <v>11.831099999999999</v>
      </c>
      <c r="D791" s="23">
        <v>46.594099999999997</v>
      </c>
      <c r="E791" s="23">
        <v>40.1066</v>
      </c>
      <c r="F791" s="23">
        <v>0.15518699999999999</v>
      </c>
      <c r="G791" s="23">
        <v>0.45281199999999999</v>
      </c>
      <c r="H791" s="23">
        <v>0.19767199999999999</v>
      </c>
      <c r="I791" s="23">
        <v>8.4217E-2</v>
      </c>
      <c r="J791" s="23">
        <v>4.5055999999999999E-2</v>
      </c>
      <c r="K791" s="24">
        <v>99.466800000000006</v>
      </c>
    </row>
    <row r="792" spans="1:11" x14ac:dyDescent="0.2">
      <c r="B792" s="22" t="s">
        <v>99</v>
      </c>
      <c r="C792" s="23">
        <v>11.6282</v>
      </c>
      <c r="D792" s="23">
        <v>46.770099999999999</v>
      </c>
      <c r="E792" s="23">
        <v>40.085299999999997</v>
      </c>
      <c r="F792" s="23">
        <v>0.15740899999999999</v>
      </c>
      <c r="G792" s="23">
        <v>0.463453</v>
      </c>
      <c r="H792" s="23">
        <v>0.19790099999999999</v>
      </c>
      <c r="I792" s="23">
        <v>9.7004999999999994E-2</v>
      </c>
      <c r="J792" s="23">
        <v>4.8947999999999998E-2</v>
      </c>
      <c r="K792" s="24">
        <v>99.448400000000007</v>
      </c>
    </row>
    <row r="793" spans="1:11" x14ac:dyDescent="0.2">
      <c r="B793" s="22" t="s">
        <v>99</v>
      </c>
      <c r="C793" s="23">
        <v>11.4666</v>
      </c>
      <c r="D793" s="23">
        <v>46.960799999999999</v>
      </c>
      <c r="E793" s="23">
        <v>40.144300000000001</v>
      </c>
      <c r="F793" s="23">
        <v>0.153611</v>
      </c>
      <c r="G793" s="23">
        <v>0.46238499999999999</v>
      </c>
      <c r="H793" s="23">
        <v>0.202624</v>
      </c>
      <c r="I793" s="23">
        <v>0.10466</v>
      </c>
      <c r="J793" s="23">
        <v>4.2030999999999999E-2</v>
      </c>
      <c r="K793" s="24">
        <v>99.536900000000003</v>
      </c>
    </row>
    <row r="794" spans="1:11" x14ac:dyDescent="0.2">
      <c r="A794" s="2" t="s">
        <v>18</v>
      </c>
      <c r="B794" s="22" t="s">
        <v>99</v>
      </c>
      <c r="C794" s="23">
        <v>11.2963</v>
      </c>
      <c r="D794" s="23">
        <v>47.084899999999998</v>
      </c>
      <c r="E794" s="23">
        <v>40.146000000000001</v>
      </c>
      <c r="F794" s="23">
        <v>0.15049799999999999</v>
      </c>
      <c r="G794" s="23">
        <v>0.45624300000000001</v>
      </c>
      <c r="H794" s="23">
        <v>0.200429</v>
      </c>
      <c r="I794" s="23">
        <v>9.5563999999999996E-2</v>
      </c>
      <c r="J794" s="23">
        <v>3.8824999999999998E-2</v>
      </c>
      <c r="K794" s="24">
        <v>99.468800000000002</v>
      </c>
    </row>
    <row r="795" spans="1:11" x14ac:dyDescent="0.2">
      <c r="A795" s="2" t="s">
        <v>15</v>
      </c>
      <c r="B795" s="22" t="s">
        <v>100</v>
      </c>
      <c r="C795" s="23">
        <v>22.781199999999998</v>
      </c>
      <c r="D795" s="23">
        <v>37.735900000000001</v>
      </c>
      <c r="E795" s="23">
        <v>38.165799999999997</v>
      </c>
      <c r="F795" s="23">
        <v>0.25188899999999997</v>
      </c>
      <c r="G795" s="23">
        <v>0.29491400000000001</v>
      </c>
      <c r="H795" s="23">
        <v>0.25818999999999998</v>
      </c>
      <c r="I795" s="23">
        <v>-0.14187</v>
      </c>
      <c r="J795" s="23">
        <v>2.3719E-2</v>
      </c>
      <c r="K795" s="24">
        <v>99.369699999999995</v>
      </c>
    </row>
    <row r="796" spans="1:11" x14ac:dyDescent="0.2">
      <c r="B796" s="22" t="s">
        <v>100</v>
      </c>
      <c r="C796" s="23">
        <v>16.539400000000001</v>
      </c>
      <c r="D796" s="23">
        <v>43.4011</v>
      </c>
      <c r="E796" s="23">
        <v>39.202199999999998</v>
      </c>
      <c r="F796" s="23">
        <v>0.196462</v>
      </c>
      <c r="G796" s="23">
        <v>0.32730399999999998</v>
      </c>
      <c r="H796" s="23">
        <v>0.240005</v>
      </c>
      <c r="I796" s="23">
        <v>4.1980000000000003E-2</v>
      </c>
      <c r="J796" s="23">
        <v>3.5181999999999998E-2</v>
      </c>
      <c r="K796" s="24">
        <v>99.983699999999999</v>
      </c>
    </row>
    <row r="797" spans="1:11" x14ac:dyDescent="0.2">
      <c r="B797" s="22" t="s">
        <v>100</v>
      </c>
      <c r="C797" s="23">
        <v>14.879</v>
      </c>
      <c r="D797" s="23">
        <v>44.278300000000002</v>
      </c>
      <c r="E797" s="23">
        <v>39.4923</v>
      </c>
      <c r="F797" s="23">
        <v>0.186943</v>
      </c>
      <c r="G797" s="23">
        <v>0.35004299999999999</v>
      </c>
      <c r="H797" s="23">
        <v>0.22361500000000001</v>
      </c>
      <c r="I797" s="23">
        <v>6.3846E-2</v>
      </c>
      <c r="J797" s="23">
        <v>2.8615999999999999E-2</v>
      </c>
      <c r="K797" s="24">
        <v>99.502600000000001</v>
      </c>
    </row>
    <row r="798" spans="1:11" x14ac:dyDescent="0.2">
      <c r="B798" s="22" t="s">
        <v>100</v>
      </c>
      <c r="C798" s="23">
        <v>14.317500000000001</v>
      </c>
      <c r="D798" s="23">
        <v>45.070900000000002</v>
      </c>
      <c r="E798" s="23">
        <v>39.675800000000002</v>
      </c>
      <c r="F798" s="23">
        <v>0.184753</v>
      </c>
      <c r="G798" s="23">
        <v>0.36239199999999999</v>
      </c>
      <c r="H798" s="23">
        <v>0.21831200000000001</v>
      </c>
      <c r="I798" s="23">
        <v>5.6675999999999997E-2</v>
      </c>
      <c r="J798" s="23">
        <v>2.6623000000000001E-2</v>
      </c>
      <c r="K798" s="24">
        <v>99.912899999999993</v>
      </c>
    </row>
    <row r="799" spans="1:11" x14ac:dyDescent="0.2">
      <c r="B799" s="22" t="s">
        <v>100</v>
      </c>
      <c r="C799" s="23">
        <v>13.798</v>
      </c>
      <c r="D799" s="23">
        <v>45.590600000000002</v>
      </c>
      <c r="E799" s="23">
        <v>39.754199999999997</v>
      </c>
      <c r="F799" s="23">
        <v>0.18207799999999999</v>
      </c>
      <c r="G799" s="23">
        <v>0.38191399999999998</v>
      </c>
      <c r="H799" s="23">
        <v>0.211479</v>
      </c>
      <c r="I799" s="23">
        <v>7.6922000000000004E-2</v>
      </c>
      <c r="J799" s="23">
        <v>3.4028999999999997E-2</v>
      </c>
      <c r="K799" s="24">
        <v>100.029</v>
      </c>
    </row>
    <row r="800" spans="1:11" x14ac:dyDescent="0.2">
      <c r="B800" s="22" t="s">
        <v>100</v>
      </c>
      <c r="C800" s="23">
        <v>13.2988</v>
      </c>
      <c r="D800" s="23">
        <v>45.807099999999998</v>
      </c>
      <c r="E800" s="23">
        <v>39.817799999999998</v>
      </c>
      <c r="F800" s="23">
        <v>0.172649</v>
      </c>
      <c r="G800" s="23">
        <v>0.40195599999999998</v>
      </c>
      <c r="H800" s="23">
        <v>0.20241200000000001</v>
      </c>
      <c r="I800" s="23">
        <v>8.3143999999999996E-2</v>
      </c>
      <c r="J800" s="23">
        <v>2.5395999999999998E-2</v>
      </c>
      <c r="K800" s="24">
        <v>99.809299999999993</v>
      </c>
    </row>
    <row r="801" spans="2:11" x14ac:dyDescent="0.2">
      <c r="B801" s="22" t="s">
        <v>100</v>
      </c>
      <c r="C801" s="23">
        <v>12.6469</v>
      </c>
      <c r="D801" s="23">
        <v>46.380699999999997</v>
      </c>
      <c r="E801" s="23">
        <v>39.938099999999999</v>
      </c>
      <c r="F801" s="23">
        <v>0.16433700000000001</v>
      </c>
      <c r="G801" s="23">
        <v>0.416159</v>
      </c>
      <c r="H801" s="23">
        <v>0.19750999999999999</v>
      </c>
      <c r="I801" s="23">
        <v>8.9789999999999995E-2</v>
      </c>
      <c r="J801" s="23">
        <v>3.8675000000000001E-2</v>
      </c>
      <c r="K801" s="24">
        <v>99.872200000000007</v>
      </c>
    </row>
    <row r="802" spans="2:11" x14ac:dyDescent="0.2">
      <c r="B802" s="22" t="s">
        <v>100</v>
      </c>
      <c r="C802" s="23">
        <v>12.2727</v>
      </c>
      <c r="D802" s="23">
        <v>46.862000000000002</v>
      </c>
      <c r="E802" s="23">
        <v>39.956200000000003</v>
      </c>
      <c r="F802" s="23">
        <v>0.15584600000000001</v>
      </c>
      <c r="G802" s="23">
        <v>0.44123499999999999</v>
      </c>
      <c r="H802" s="23">
        <v>0.19984299999999999</v>
      </c>
      <c r="I802" s="23">
        <v>6.5508999999999998E-2</v>
      </c>
      <c r="J802" s="23">
        <v>4.1388000000000001E-2</v>
      </c>
      <c r="K802" s="24">
        <v>99.994699999999995</v>
      </c>
    </row>
    <row r="803" spans="2:11" x14ac:dyDescent="0.2">
      <c r="B803" s="22" t="s">
        <v>100</v>
      </c>
      <c r="C803" s="23">
        <v>11.7232</v>
      </c>
      <c r="D803" s="23">
        <v>47.286000000000001</v>
      </c>
      <c r="E803" s="23">
        <v>40.282600000000002</v>
      </c>
      <c r="F803" s="23">
        <v>0.148669</v>
      </c>
      <c r="G803" s="23">
        <v>0.44201400000000002</v>
      </c>
      <c r="H803" s="23">
        <v>0.199875</v>
      </c>
      <c r="I803" s="23">
        <v>8.2625000000000004E-2</v>
      </c>
      <c r="J803" s="23">
        <v>4.5103999999999998E-2</v>
      </c>
      <c r="K803" s="24">
        <v>100.21</v>
      </c>
    </row>
    <row r="804" spans="2:11" x14ac:dyDescent="0.2">
      <c r="B804" s="22" t="s">
        <v>100</v>
      </c>
      <c r="C804" s="23">
        <v>11.3368</v>
      </c>
      <c r="D804" s="23">
        <v>47.435299999999998</v>
      </c>
      <c r="E804" s="23">
        <v>40.2545</v>
      </c>
      <c r="F804" s="23">
        <v>0.14777999999999999</v>
      </c>
      <c r="G804" s="23">
        <v>0.45666099999999998</v>
      </c>
      <c r="H804" s="23">
        <v>0.20544399999999999</v>
      </c>
      <c r="I804" s="23">
        <v>7.7628000000000003E-2</v>
      </c>
      <c r="J804" s="23">
        <v>4.1987999999999998E-2</v>
      </c>
      <c r="K804" s="24">
        <v>99.956100000000006</v>
      </c>
    </row>
    <row r="805" spans="2:11" x14ac:dyDescent="0.2">
      <c r="B805" s="22" t="s">
        <v>100</v>
      </c>
      <c r="C805" s="23">
        <v>11.049899999999999</v>
      </c>
      <c r="D805" s="23">
        <v>47.785200000000003</v>
      </c>
      <c r="E805" s="23">
        <v>40.357300000000002</v>
      </c>
      <c r="F805" s="23">
        <v>0.15601799999999999</v>
      </c>
      <c r="G805" s="23">
        <v>0.46196399999999999</v>
      </c>
      <c r="H805" s="23">
        <v>0.198295</v>
      </c>
      <c r="I805" s="23">
        <v>8.5361999999999993E-2</v>
      </c>
      <c r="J805" s="23">
        <v>2.7997999999999999E-2</v>
      </c>
      <c r="K805" s="24">
        <v>100.122</v>
      </c>
    </row>
    <row r="806" spans="2:11" x14ac:dyDescent="0.2">
      <c r="B806" s="22" t="s">
        <v>100</v>
      </c>
      <c r="C806" s="23">
        <v>10.7971</v>
      </c>
      <c r="D806" s="23">
        <v>48.214799999999997</v>
      </c>
      <c r="E806" s="23">
        <v>40.385199999999998</v>
      </c>
      <c r="F806" s="23">
        <v>0.133774</v>
      </c>
      <c r="G806" s="23">
        <v>0.46024300000000001</v>
      </c>
      <c r="H806" s="23">
        <v>0.20672299999999999</v>
      </c>
      <c r="I806" s="23">
        <v>8.8081000000000007E-2</v>
      </c>
      <c r="J806" s="23">
        <v>3.7359999999999997E-2</v>
      </c>
      <c r="K806" s="24">
        <v>100.32299999999999</v>
      </c>
    </row>
    <row r="807" spans="2:11" x14ac:dyDescent="0.2">
      <c r="B807" s="22" t="s">
        <v>100</v>
      </c>
      <c r="C807" s="23">
        <v>10.5413</v>
      </c>
      <c r="D807" s="23">
        <v>48.433599999999998</v>
      </c>
      <c r="E807" s="23">
        <v>40.293199999999999</v>
      </c>
      <c r="F807" s="23">
        <v>0.136042</v>
      </c>
      <c r="G807" s="23">
        <v>0.470744</v>
      </c>
      <c r="H807" s="23">
        <v>0.203127</v>
      </c>
      <c r="I807" s="23">
        <v>7.6961000000000002E-2</v>
      </c>
      <c r="J807" s="23">
        <v>4.2548000000000002E-2</v>
      </c>
      <c r="K807" s="24">
        <v>100.19799999999999</v>
      </c>
    </row>
    <row r="808" spans="2:11" x14ac:dyDescent="0.2">
      <c r="B808" s="22" t="s">
        <v>100</v>
      </c>
      <c r="C808" s="23">
        <v>10.366</v>
      </c>
      <c r="D808" s="23">
        <v>48.316299999999998</v>
      </c>
      <c r="E808" s="23">
        <v>40.275399999999998</v>
      </c>
      <c r="F808" s="23">
        <v>0.13061900000000001</v>
      </c>
      <c r="G808" s="23">
        <v>0.47558400000000001</v>
      </c>
      <c r="H808" s="23">
        <v>0.20075799999999999</v>
      </c>
      <c r="I808" s="23">
        <v>8.8259000000000004E-2</v>
      </c>
      <c r="J808" s="23">
        <v>3.8922999999999999E-2</v>
      </c>
      <c r="K808" s="24">
        <v>99.8917</v>
      </c>
    </row>
    <row r="809" spans="2:11" x14ac:dyDescent="0.2">
      <c r="B809" s="22" t="s">
        <v>100</v>
      </c>
      <c r="C809" s="23">
        <v>10.2311</v>
      </c>
      <c r="D809" s="23">
        <v>48.530299999999997</v>
      </c>
      <c r="E809" s="23">
        <v>40.481099999999998</v>
      </c>
      <c r="F809" s="23">
        <v>0.134162</v>
      </c>
      <c r="G809" s="23">
        <v>0.48055199999999998</v>
      </c>
      <c r="H809" s="23">
        <v>0.20346700000000001</v>
      </c>
      <c r="I809" s="23">
        <v>7.7382000000000006E-2</v>
      </c>
      <c r="J809" s="23">
        <v>4.5019999999999998E-2</v>
      </c>
      <c r="K809" s="24">
        <v>100.18300000000001</v>
      </c>
    </row>
    <row r="810" spans="2:11" x14ac:dyDescent="0.2">
      <c r="B810" s="22" t="s">
        <v>100</v>
      </c>
      <c r="C810" s="23">
        <v>9.9787499999999998</v>
      </c>
      <c r="D810" s="23">
        <v>48.514800000000001</v>
      </c>
      <c r="E810" s="23">
        <v>40.434600000000003</v>
      </c>
      <c r="F810" s="23">
        <v>0.137244</v>
      </c>
      <c r="G810" s="23">
        <v>0.47927799999999998</v>
      </c>
      <c r="H810" s="23">
        <v>0.20299800000000001</v>
      </c>
      <c r="I810" s="23">
        <v>9.6397999999999998E-2</v>
      </c>
      <c r="J810" s="23">
        <v>3.6519999999999997E-2</v>
      </c>
      <c r="K810" s="24">
        <v>99.880499999999998</v>
      </c>
    </row>
    <row r="811" spans="2:11" x14ac:dyDescent="0.2">
      <c r="B811" s="22" t="s">
        <v>100</v>
      </c>
      <c r="C811" s="23">
        <v>9.8973300000000002</v>
      </c>
      <c r="D811" s="23">
        <v>48.967500000000001</v>
      </c>
      <c r="E811" s="23">
        <v>40.3872</v>
      </c>
      <c r="F811" s="23">
        <v>0.13409299999999999</v>
      </c>
      <c r="G811" s="23">
        <v>0.47346300000000002</v>
      </c>
      <c r="H811" s="23">
        <v>0.20050200000000001</v>
      </c>
      <c r="I811" s="23">
        <v>9.8659999999999998E-2</v>
      </c>
      <c r="J811" s="23">
        <v>3.6933000000000001E-2</v>
      </c>
      <c r="K811" s="24">
        <v>100.196</v>
      </c>
    </row>
    <row r="812" spans="2:11" x14ac:dyDescent="0.2">
      <c r="B812" s="22" t="s">
        <v>100</v>
      </c>
      <c r="C812" s="23">
        <v>9.8594100000000005</v>
      </c>
      <c r="D812" s="23">
        <v>48.675400000000003</v>
      </c>
      <c r="E812" s="23">
        <v>40.536799999999999</v>
      </c>
      <c r="F812" s="23">
        <v>0.12840399999999999</v>
      </c>
      <c r="G812" s="23">
        <v>0.46749000000000002</v>
      </c>
      <c r="H812" s="23">
        <v>0.20149400000000001</v>
      </c>
      <c r="I812" s="23">
        <v>7.1524000000000004E-2</v>
      </c>
      <c r="J812" s="23">
        <v>2.8386000000000002E-2</v>
      </c>
      <c r="K812" s="24">
        <v>99.968900000000005</v>
      </c>
    </row>
    <row r="813" spans="2:11" x14ac:dyDescent="0.2">
      <c r="B813" s="22" t="s">
        <v>100</v>
      </c>
      <c r="C813" s="23">
        <v>9.8011099999999995</v>
      </c>
      <c r="D813" s="23">
        <v>48.811599999999999</v>
      </c>
      <c r="E813" s="23">
        <v>40.515099999999997</v>
      </c>
      <c r="F813" s="23">
        <v>0.126358</v>
      </c>
      <c r="G813" s="23">
        <v>0.480655</v>
      </c>
      <c r="H813" s="23">
        <v>0.201406</v>
      </c>
      <c r="I813" s="23">
        <v>9.3587000000000004E-2</v>
      </c>
      <c r="J813" s="23">
        <v>3.8851999999999998E-2</v>
      </c>
      <c r="K813" s="24">
        <v>100.069</v>
      </c>
    </row>
    <row r="814" spans="2:11" x14ac:dyDescent="0.2">
      <c r="B814" s="22" t="s">
        <v>100</v>
      </c>
      <c r="C814" s="23">
        <v>9.7847500000000007</v>
      </c>
      <c r="D814" s="23">
        <v>48.948399999999999</v>
      </c>
      <c r="E814" s="23">
        <v>40.4253</v>
      </c>
      <c r="F814" s="23">
        <v>0.13023299999999999</v>
      </c>
      <c r="G814" s="23">
        <v>0.47837400000000002</v>
      </c>
      <c r="H814" s="23">
        <v>0.20148199999999999</v>
      </c>
      <c r="I814" s="23">
        <v>8.8511000000000006E-2</v>
      </c>
      <c r="J814" s="23">
        <v>4.4559000000000001E-2</v>
      </c>
      <c r="K814" s="24">
        <v>100.102</v>
      </c>
    </row>
    <row r="815" spans="2:11" x14ac:dyDescent="0.2">
      <c r="B815" s="22" t="s">
        <v>100</v>
      </c>
      <c r="C815" s="23">
        <v>9.7421600000000002</v>
      </c>
      <c r="D815" s="23">
        <v>48.912399999999998</v>
      </c>
      <c r="E815" s="23">
        <v>40.462600000000002</v>
      </c>
      <c r="F815" s="23">
        <v>0.12837200000000001</v>
      </c>
      <c r="G815" s="23">
        <v>0.48733100000000001</v>
      </c>
      <c r="H815" s="23">
        <v>0.204873</v>
      </c>
      <c r="I815" s="23">
        <v>9.2911999999999995E-2</v>
      </c>
      <c r="J815" s="23">
        <v>3.3054E-2</v>
      </c>
      <c r="K815" s="24">
        <v>100.06399999999999</v>
      </c>
    </row>
    <row r="816" spans="2:11" x14ac:dyDescent="0.2">
      <c r="B816" s="22" t="s">
        <v>100</v>
      </c>
      <c r="C816" s="23">
        <v>9.6464099999999995</v>
      </c>
      <c r="D816" s="23">
        <v>48.883600000000001</v>
      </c>
      <c r="E816" s="23">
        <v>40.537300000000002</v>
      </c>
      <c r="F816" s="23">
        <v>0.13201499999999999</v>
      </c>
      <c r="G816" s="23">
        <v>0.48809999999999998</v>
      </c>
      <c r="H816" s="23">
        <v>0.21131</v>
      </c>
      <c r="I816" s="23">
        <v>9.4280000000000003E-2</v>
      </c>
      <c r="J816" s="23">
        <v>3.4033000000000001E-2</v>
      </c>
      <c r="K816" s="24">
        <v>100.027</v>
      </c>
    </row>
    <row r="817" spans="1:11" x14ac:dyDescent="0.2">
      <c r="B817" s="22" t="s">
        <v>100</v>
      </c>
      <c r="C817" s="23">
        <v>9.7591099999999997</v>
      </c>
      <c r="D817" s="23">
        <v>48.929099999999998</v>
      </c>
      <c r="E817" s="23">
        <v>40.497799999999998</v>
      </c>
      <c r="F817" s="23">
        <v>0.13728499999999999</v>
      </c>
      <c r="G817" s="23">
        <v>0.48568299999999998</v>
      </c>
      <c r="H817" s="23">
        <v>0.20308499999999999</v>
      </c>
      <c r="I817" s="23">
        <v>9.3495999999999996E-2</v>
      </c>
      <c r="J817" s="23">
        <v>5.7792999999999997E-2</v>
      </c>
      <c r="K817" s="24">
        <v>100.163</v>
      </c>
    </row>
    <row r="818" spans="1:11" x14ac:dyDescent="0.2">
      <c r="B818" s="22" t="s">
        <v>100</v>
      </c>
      <c r="C818" s="23">
        <v>9.7809299999999997</v>
      </c>
      <c r="D818" s="23">
        <v>48.840400000000002</v>
      </c>
      <c r="E818" s="23">
        <v>40.674700000000001</v>
      </c>
      <c r="F818" s="23">
        <v>0.129334</v>
      </c>
      <c r="G818" s="23">
        <v>0.47688700000000001</v>
      </c>
      <c r="H818" s="23">
        <v>0.20524700000000001</v>
      </c>
      <c r="I818" s="23">
        <v>8.6600999999999997E-2</v>
      </c>
      <c r="J818" s="23">
        <v>3.7818999999999998E-2</v>
      </c>
      <c r="K818" s="24">
        <v>100.232</v>
      </c>
    </row>
    <row r="819" spans="1:11" x14ac:dyDescent="0.2">
      <c r="B819" s="22" t="s">
        <v>100</v>
      </c>
      <c r="C819" s="23">
        <v>9.7442700000000002</v>
      </c>
      <c r="D819" s="23">
        <v>48.884</v>
      </c>
      <c r="E819" s="23">
        <v>40.458199999999998</v>
      </c>
      <c r="F819" s="23">
        <v>0.137627</v>
      </c>
      <c r="G819" s="23">
        <v>0.48369899999999999</v>
      </c>
      <c r="H819" s="23">
        <v>0.20180200000000001</v>
      </c>
      <c r="I819" s="23">
        <v>7.9394999999999993E-2</v>
      </c>
      <c r="J819" s="23">
        <v>4.6959000000000001E-2</v>
      </c>
      <c r="K819" s="24">
        <v>100.036</v>
      </c>
    </row>
    <row r="820" spans="1:11" x14ac:dyDescent="0.2">
      <c r="B820" s="22" t="s">
        <v>100</v>
      </c>
      <c r="C820" s="23">
        <v>9.7413000000000007</v>
      </c>
      <c r="D820" s="23">
        <v>49.1374</v>
      </c>
      <c r="E820" s="23">
        <v>40.4696</v>
      </c>
      <c r="F820" s="23">
        <v>0.13653599999999999</v>
      </c>
      <c r="G820" s="23">
        <v>0.47147099999999997</v>
      </c>
      <c r="H820" s="23">
        <v>0.20322000000000001</v>
      </c>
      <c r="I820" s="23">
        <v>8.7655999999999998E-2</v>
      </c>
      <c r="J820" s="23">
        <v>4.5253000000000002E-2</v>
      </c>
      <c r="K820" s="24">
        <v>100.292</v>
      </c>
    </row>
    <row r="821" spans="1:11" x14ac:dyDescent="0.2">
      <c r="B821" s="22" t="s">
        <v>100</v>
      </c>
      <c r="C821" s="23">
        <v>9.7653400000000001</v>
      </c>
      <c r="D821" s="23">
        <v>48.900799999999997</v>
      </c>
      <c r="E821" s="23">
        <v>40.680900000000001</v>
      </c>
      <c r="F821" s="23">
        <v>0.13573099999999999</v>
      </c>
      <c r="G821" s="23">
        <v>0.476858</v>
      </c>
      <c r="H821" s="23">
        <v>0.20206499999999999</v>
      </c>
      <c r="I821" s="23">
        <v>9.7359000000000001E-2</v>
      </c>
      <c r="J821" s="23">
        <v>3.2647000000000002E-2</v>
      </c>
      <c r="K821" s="24">
        <v>100.292</v>
      </c>
    </row>
    <row r="822" spans="1:11" x14ac:dyDescent="0.2">
      <c r="A822" s="2" t="s">
        <v>18</v>
      </c>
      <c r="B822" s="22" t="s">
        <v>100</v>
      </c>
      <c r="C822" s="23">
        <v>9.7601399999999998</v>
      </c>
      <c r="D822" s="23">
        <v>48.897799999999997</v>
      </c>
      <c r="E822" s="23">
        <v>40.523600000000002</v>
      </c>
      <c r="F822" s="23">
        <v>0.128826</v>
      </c>
      <c r="G822" s="23">
        <v>0.48197800000000002</v>
      </c>
      <c r="H822" s="23">
        <v>0.205626</v>
      </c>
      <c r="I822" s="23">
        <v>9.5025999999999999E-2</v>
      </c>
      <c r="J822" s="23">
        <v>3.5462E-2</v>
      </c>
      <c r="K822" s="24">
        <v>100.129</v>
      </c>
    </row>
    <row r="823" spans="1:11" x14ac:dyDescent="0.2">
      <c r="A823" s="2" t="s">
        <v>15</v>
      </c>
      <c r="B823" s="22" t="s">
        <v>101</v>
      </c>
      <c r="C823" s="23">
        <v>12.8803</v>
      </c>
      <c r="D823" s="23">
        <v>45.124400000000001</v>
      </c>
      <c r="E823" s="23">
        <v>39.584000000000003</v>
      </c>
      <c r="F823" s="23">
        <v>0.16864799999999999</v>
      </c>
      <c r="G823" s="23">
        <v>0.43157899999999999</v>
      </c>
      <c r="H823" s="23">
        <v>0.21618999999999999</v>
      </c>
      <c r="I823" s="23">
        <v>8.2534999999999997E-2</v>
      </c>
      <c r="J823" s="23">
        <v>5.1027999999999997E-2</v>
      </c>
      <c r="K823" s="24">
        <v>98.538700000000006</v>
      </c>
    </row>
    <row r="824" spans="1:11" x14ac:dyDescent="0.2">
      <c r="B824" s="22" t="s">
        <v>102</v>
      </c>
      <c r="C824" s="23">
        <v>12.5207</v>
      </c>
      <c r="D824" s="23">
        <v>46.323700000000002</v>
      </c>
      <c r="E824" s="23">
        <v>40.074800000000003</v>
      </c>
      <c r="F824" s="23">
        <v>0.16933500000000001</v>
      </c>
      <c r="G824" s="23">
        <v>0.45538899999999999</v>
      </c>
      <c r="H824" s="23">
        <v>0.20408599999999999</v>
      </c>
      <c r="I824" s="23">
        <v>9.4010999999999997E-2</v>
      </c>
      <c r="J824" s="23">
        <v>3.6903999999999999E-2</v>
      </c>
      <c r="K824" s="24">
        <v>99.878900000000002</v>
      </c>
    </row>
    <row r="825" spans="1:11" x14ac:dyDescent="0.2">
      <c r="B825" s="22" t="s">
        <v>101</v>
      </c>
      <c r="C825" s="23">
        <v>11.819900000000001</v>
      </c>
      <c r="D825" s="23">
        <v>47.107500000000002</v>
      </c>
      <c r="E825" s="23">
        <v>40.239600000000003</v>
      </c>
      <c r="F825" s="23">
        <v>0.150313</v>
      </c>
      <c r="G825" s="23">
        <v>0.47054600000000002</v>
      </c>
      <c r="H825" s="23">
        <v>0.20236899999999999</v>
      </c>
      <c r="I825" s="23">
        <v>7.8724000000000002E-2</v>
      </c>
      <c r="J825" s="23">
        <v>4.3422000000000002E-2</v>
      </c>
      <c r="K825" s="24">
        <v>100.11199999999999</v>
      </c>
    </row>
    <row r="826" spans="1:11" x14ac:dyDescent="0.2">
      <c r="B826" s="22" t="s">
        <v>101</v>
      </c>
      <c r="C826" s="23">
        <v>11.299899999999999</v>
      </c>
      <c r="D826" s="23">
        <v>47.614199999999997</v>
      </c>
      <c r="E826" s="23">
        <v>40.435899999999997</v>
      </c>
      <c r="F826" s="23">
        <v>0.148976</v>
      </c>
      <c r="G826" s="23">
        <v>0.48543199999999997</v>
      </c>
      <c r="H826" s="23">
        <v>0.20091999999999999</v>
      </c>
      <c r="I826" s="23">
        <v>0.100925</v>
      </c>
      <c r="J826" s="23">
        <v>4.7532999999999999E-2</v>
      </c>
      <c r="K826" s="24">
        <v>100.334</v>
      </c>
    </row>
    <row r="827" spans="1:11" x14ac:dyDescent="0.2">
      <c r="B827" s="22" t="s">
        <v>102</v>
      </c>
      <c r="C827" s="23">
        <v>10.8445</v>
      </c>
      <c r="D827" s="23">
        <v>48.03</v>
      </c>
      <c r="E827" s="23">
        <v>40.420200000000001</v>
      </c>
      <c r="F827" s="23">
        <v>0.14735699999999999</v>
      </c>
      <c r="G827" s="23">
        <v>0.477412</v>
      </c>
      <c r="H827" s="23">
        <v>0.20058200000000001</v>
      </c>
      <c r="I827" s="23">
        <v>7.5637999999999997E-2</v>
      </c>
      <c r="J827" s="23">
        <v>3.5783000000000002E-2</v>
      </c>
      <c r="K827" s="24">
        <v>100.232</v>
      </c>
    </row>
    <row r="828" spans="1:11" x14ac:dyDescent="0.2">
      <c r="B828" s="22" t="s">
        <v>101</v>
      </c>
      <c r="C828" s="23">
        <v>10.5022</v>
      </c>
      <c r="D828" s="23">
        <v>47.961599999999997</v>
      </c>
      <c r="E828" s="23">
        <v>40.514000000000003</v>
      </c>
      <c r="F828" s="23">
        <v>0.144756</v>
      </c>
      <c r="G828" s="23">
        <v>0.487979</v>
      </c>
      <c r="H828" s="23">
        <v>0.19858100000000001</v>
      </c>
      <c r="I828" s="23">
        <v>0.106645</v>
      </c>
      <c r="J828" s="23">
        <v>3.2070000000000001E-2</v>
      </c>
      <c r="K828" s="24">
        <v>99.947900000000004</v>
      </c>
    </row>
    <row r="829" spans="1:11" x14ac:dyDescent="0.2">
      <c r="B829" s="22" t="s">
        <v>101</v>
      </c>
      <c r="C829" s="23">
        <v>10.1768</v>
      </c>
      <c r="D829" s="23">
        <v>48.279299999999999</v>
      </c>
      <c r="E829" s="23">
        <v>40.530700000000003</v>
      </c>
      <c r="F829" s="23">
        <v>0.141903</v>
      </c>
      <c r="G829" s="23">
        <v>0.48111999999999999</v>
      </c>
      <c r="H829" s="23">
        <v>0.20396500000000001</v>
      </c>
      <c r="I829" s="23">
        <v>6.5298999999999996E-2</v>
      </c>
      <c r="J829" s="23">
        <v>3.9856999999999997E-2</v>
      </c>
      <c r="K829" s="24">
        <v>99.918899999999994</v>
      </c>
    </row>
    <row r="830" spans="1:11" x14ac:dyDescent="0.2">
      <c r="B830" s="22" t="s">
        <v>101</v>
      </c>
      <c r="C830" s="23">
        <v>10.034700000000001</v>
      </c>
      <c r="D830" s="23">
        <v>48.816600000000001</v>
      </c>
      <c r="E830" s="23">
        <v>40.626800000000003</v>
      </c>
      <c r="F830" s="23">
        <v>0.13169</v>
      </c>
      <c r="G830" s="23">
        <v>0.50134699999999999</v>
      </c>
      <c r="H830" s="23">
        <v>0.20156099999999999</v>
      </c>
      <c r="I830" s="23">
        <v>8.5574999999999998E-2</v>
      </c>
      <c r="J830" s="23">
        <v>3.4646000000000003E-2</v>
      </c>
      <c r="K830" s="24">
        <v>100.43300000000001</v>
      </c>
    </row>
    <row r="831" spans="1:11" x14ac:dyDescent="0.2">
      <c r="B831" s="22" t="s">
        <v>101</v>
      </c>
      <c r="C831" s="23">
        <v>9.9466300000000007</v>
      </c>
      <c r="D831" s="23">
        <v>49.069800000000001</v>
      </c>
      <c r="E831" s="23">
        <v>40.560600000000001</v>
      </c>
      <c r="F831" s="23">
        <v>0.144258</v>
      </c>
      <c r="G831" s="23">
        <v>0.50100199999999995</v>
      </c>
      <c r="H831" s="23">
        <v>0.199485</v>
      </c>
      <c r="I831" s="23">
        <v>8.5433999999999996E-2</v>
      </c>
      <c r="J831" s="23">
        <v>3.7082999999999998E-2</v>
      </c>
      <c r="K831" s="24">
        <v>100.544</v>
      </c>
    </row>
    <row r="832" spans="1:11" x14ac:dyDescent="0.2">
      <c r="B832" s="22" t="s">
        <v>101</v>
      </c>
      <c r="C832" s="23">
        <v>9.9519199999999994</v>
      </c>
      <c r="D832" s="23">
        <v>48.7834</v>
      </c>
      <c r="E832" s="23">
        <v>40.507800000000003</v>
      </c>
      <c r="F832" s="23">
        <v>0.136049</v>
      </c>
      <c r="G832" s="23">
        <v>0.48825600000000002</v>
      </c>
      <c r="H832" s="23">
        <v>0.20554900000000001</v>
      </c>
      <c r="I832" s="23">
        <v>8.2530999999999993E-2</v>
      </c>
      <c r="J832" s="23">
        <v>3.7393000000000003E-2</v>
      </c>
      <c r="K832" s="24">
        <v>100.193</v>
      </c>
    </row>
    <row r="833" spans="2:11" x14ac:dyDescent="0.2">
      <c r="B833" s="22" t="s">
        <v>101</v>
      </c>
      <c r="C833" s="23">
        <v>9.7964500000000001</v>
      </c>
      <c r="D833" s="23">
        <v>48.856499999999997</v>
      </c>
      <c r="E833" s="23">
        <v>40.515799999999999</v>
      </c>
      <c r="F833" s="23">
        <v>0.13849900000000001</v>
      </c>
      <c r="G833" s="23">
        <v>0.488263</v>
      </c>
      <c r="H833" s="23">
        <v>0.20611599999999999</v>
      </c>
      <c r="I833" s="23">
        <v>8.0481999999999998E-2</v>
      </c>
      <c r="J833" s="23">
        <v>3.9081999999999999E-2</v>
      </c>
      <c r="K833" s="24">
        <v>100.121</v>
      </c>
    </row>
    <row r="834" spans="2:11" x14ac:dyDescent="0.2">
      <c r="B834" s="22" t="s">
        <v>101</v>
      </c>
      <c r="C834" s="23">
        <v>9.7575199999999995</v>
      </c>
      <c r="D834" s="23">
        <v>48.912799999999997</v>
      </c>
      <c r="E834" s="23">
        <v>40.589399999999998</v>
      </c>
      <c r="F834" s="23">
        <v>0.129943</v>
      </c>
      <c r="G834" s="23">
        <v>0.49464000000000002</v>
      </c>
      <c r="H834" s="23">
        <v>0.20510900000000001</v>
      </c>
      <c r="I834" s="23">
        <v>9.5103999999999994E-2</v>
      </c>
      <c r="J834" s="23">
        <v>4.3854999999999998E-2</v>
      </c>
      <c r="K834" s="24">
        <v>100.22799999999999</v>
      </c>
    </row>
    <row r="835" spans="2:11" x14ac:dyDescent="0.2">
      <c r="B835" s="22" t="s">
        <v>101</v>
      </c>
      <c r="C835" s="23">
        <v>9.7346800000000009</v>
      </c>
      <c r="D835" s="23">
        <v>49.030099999999997</v>
      </c>
      <c r="E835" s="23">
        <v>40.557699999999997</v>
      </c>
      <c r="F835" s="23">
        <v>0.13369400000000001</v>
      </c>
      <c r="G835" s="23">
        <v>0.48152</v>
      </c>
      <c r="H835" s="23">
        <v>0.204702</v>
      </c>
      <c r="I835" s="23">
        <v>8.0985000000000001E-2</v>
      </c>
      <c r="J835" s="23">
        <v>5.5607999999999998E-2</v>
      </c>
      <c r="K835" s="24">
        <v>100.279</v>
      </c>
    </row>
    <row r="836" spans="2:11" x14ac:dyDescent="0.2">
      <c r="B836" s="22" t="s">
        <v>101</v>
      </c>
      <c r="C836" s="23">
        <v>9.8110900000000001</v>
      </c>
      <c r="D836" s="23">
        <v>48.845399999999998</v>
      </c>
      <c r="E836" s="23">
        <v>40.6004</v>
      </c>
      <c r="F836" s="23">
        <v>0.132993</v>
      </c>
      <c r="G836" s="23">
        <v>0.49400100000000002</v>
      </c>
      <c r="H836" s="23">
        <v>0.20466300000000001</v>
      </c>
      <c r="I836" s="23">
        <v>8.0077999999999996E-2</v>
      </c>
      <c r="J836" s="23">
        <v>5.0630000000000001E-2</v>
      </c>
      <c r="K836" s="24">
        <v>100.21899999999999</v>
      </c>
    </row>
    <row r="837" spans="2:11" x14ac:dyDescent="0.2">
      <c r="B837" s="22" t="s">
        <v>101</v>
      </c>
      <c r="C837" s="23">
        <v>9.6849100000000004</v>
      </c>
      <c r="D837" s="23">
        <v>48.848300000000002</v>
      </c>
      <c r="E837" s="23">
        <v>40.479399999999998</v>
      </c>
      <c r="F837" s="23">
        <v>0.13606799999999999</v>
      </c>
      <c r="G837" s="23">
        <v>0.48227700000000001</v>
      </c>
      <c r="H837" s="23">
        <v>0.20163900000000001</v>
      </c>
      <c r="I837" s="23">
        <v>9.3524999999999997E-2</v>
      </c>
      <c r="J837" s="23">
        <v>4.0374E-2</v>
      </c>
      <c r="K837" s="24">
        <v>99.966499999999996</v>
      </c>
    </row>
    <row r="838" spans="2:11" x14ac:dyDescent="0.2">
      <c r="B838" s="22" t="s">
        <v>102</v>
      </c>
      <c r="C838" s="23">
        <v>9.7778200000000002</v>
      </c>
      <c r="D838" s="23">
        <v>48.973300000000002</v>
      </c>
      <c r="E838" s="23">
        <v>40.551900000000003</v>
      </c>
      <c r="F838" s="23">
        <v>0.142646</v>
      </c>
      <c r="G838" s="23">
        <v>0.48576399999999997</v>
      </c>
      <c r="H838" s="23">
        <v>0.20430899999999999</v>
      </c>
      <c r="I838" s="23">
        <v>8.9966000000000004E-2</v>
      </c>
      <c r="J838" s="23">
        <v>4.3716999999999999E-2</v>
      </c>
      <c r="K838" s="24">
        <v>100.26900000000001</v>
      </c>
    </row>
    <row r="839" spans="2:11" x14ac:dyDescent="0.2">
      <c r="B839" s="22" t="s">
        <v>101</v>
      </c>
      <c r="C839" s="23">
        <v>9.7137799999999999</v>
      </c>
      <c r="D839" s="23">
        <v>48.741500000000002</v>
      </c>
      <c r="E839" s="23">
        <v>40.566600000000001</v>
      </c>
      <c r="F839" s="23">
        <v>0.122886</v>
      </c>
      <c r="G839" s="23">
        <v>0.49557699999999999</v>
      </c>
      <c r="H839" s="23">
        <v>0.20493900000000001</v>
      </c>
      <c r="I839" s="23">
        <v>7.7782000000000004E-2</v>
      </c>
      <c r="J839" s="23">
        <v>4.6167E-2</v>
      </c>
      <c r="K839" s="24">
        <v>99.969200000000001</v>
      </c>
    </row>
    <row r="840" spans="2:11" x14ac:dyDescent="0.2">
      <c r="B840" s="22" t="s">
        <v>101</v>
      </c>
      <c r="C840" s="23">
        <v>9.6980199999999996</v>
      </c>
      <c r="D840" s="23">
        <v>48.771500000000003</v>
      </c>
      <c r="E840" s="23">
        <v>40.486899999999999</v>
      </c>
      <c r="F840" s="23">
        <v>0.13240199999999999</v>
      </c>
      <c r="G840" s="23">
        <v>0.48406500000000002</v>
      </c>
      <c r="H840" s="23">
        <v>0.201958</v>
      </c>
      <c r="I840" s="23">
        <v>7.5032000000000001E-2</v>
      </c>
      <c r="J840" s="23">
        <v>4.0712999999999999E-2</v>
      </c>
      <c r="K840" s="24">
        <v>99.890600000000006</v>
      </c>
    </row>
    <row r="841" spans="2:11" x14ac:dyDescent="0.2">
      <c r="B841" s="22" t="s">
        <v>101</v>
      </c>
      <c r="C841" s="23">
        <v>9.6835799999999992</v>
      </c>
      <c r="D841" s="23">
        <v>48.914299999999997</v>
      </c>
      <c r="E841" s="23">
        <v>40.563299999999998</v>
      </c>
      <c r="F841" s="23">
        <v>0.13184699999999999</v>
      </c>
      <c r="G841" s="23">
        <v>0.48377700000000001</v>
      </c>
      <c r="H841" s="23">
        <v>0.19869899999999999</v>
      </c>
      <c r="I841" s="23">
        <v>9.1357999999999995E-2</v>
      </c>
      <c r="J841" s="23">
        <v>3.4004E-2</v>
      </c>
      <c r="K841" s="24">
        <v>100.101</v>
      </c>
    </row>
    <row r="842" spans="2:11" x14ac:dyDescent="0.2">
      <c r="B842" s="22" t="s">
        <v>102</v>
      </c>
      <c r="C842" s="23">
        <v>9.6970100000000006</v>
      </c>
      <c r="D842" s="23">
        <v>48.801000000000002</v>
      </c>
      <c r="E842" s="23">
        <v>40.523299999999999</v>
      </c>
      <c r="F842" s="23">
        <v>0.124955</v>
      </c>
      <c r="G842" s="23">
        <v>0.48654500000000001</v>
      </c>
      <c r="H842" s="23">
        <v>0.205233</v>
      </c>
      <c r="I842" s="23">
        <v>8.8182999999999997E-2</v>
      </c>
      <c r="J842" s="23">
        <v>4.0719999999999999E-2</v>
      </c>
      <c r="K842" s="24">
        <v>99.966899999999995</v>
      </c>
    </row>
    <row r="843" spans="2:11" x14ac:dyDescent="0.2">
      <c r="B843" s="22" t="s">
        <v>101</v>
      </c>
      <c r="C843" s="23">
        <v>9.6814499999999999</v>
      </c>
      <c r="D843" s="23">
        <v>48.9422</v>
      </c>
      <c r="E843" s="23">
        <v>40.571100000000001</v>
      </c>
      <c r="F843" s="23">
        <v>0.13006599999999999</v>
      </c>
      <c r="G843" s="23">
        <v>0.492761</v>
      </c>
      <c r="H843" s="23">
        <v>0.204092</v>
      </c>
      <c r="I843" s="23">
        <v>8.4411E-2</v>
      </c>
      <c r="J843" s="23">
        <v>4.6746000000000003E-2</v>
      </c>
      <c r="K843" s="24">
        <v>100.15300000000001</v>
      </c>
    </row>
    <row r="844" spans="2:11" x14ac:dyDescent="0.2">
      <c r="B844" s="22" t="s">
        <v>101</v>
      </c>
      <c r="C844" s="23">
        <v>9.7109799999999993</v>
      </c>
      <c r="D844" s="23">
        <v>49.079799999999999</v>
      </c>
      <c r="E844" s="23">
        <v>40.616900000000001</v>
      </c>
      <c r="F844" s="23">
        <v>0.125388</v>
      </c>
      <c r="G844" s="23">
        <v>0.49939699999999998</v>
      </c>
      <c r="H844" s="23">
        <v>0.20461399999999999</v>
      </c>
      <c r="I844" s="23">
        <v>9.7966999999999999E-2</v>
      </c>
      <c r="J844" s="23">
        <v>3.7527999999999999E-2</v>
      </c>
      <c r="K844" s="24">
        <v>100.373</v>
      </c>
    </row>
    <row r="845" spans="2:11" x14ac:dyDescent="0.2">
      <c r="B845" s="22" t="s">
        <v>101</v>
      </c>
      <c r="C845" s="23">
        <v>9.7242800000000003</v>
      </c>
      <c r="D845" s="23">
        <v>48.677199999999999</v>
      </c>
      <c r="E845" s="23">
        <v>40.587299999999999</v>
      </c>
      <c r="F845" s="23">
        <v>0.134131</v>
      </c>
      <c r="G845" s="23">
        <v>0.48950100000000002</v>
      </c>
      <c r="H845" s="23">
        <v>0.20707400000000001</v>
      </c>
      <c r="I845" s="23">
        <v>0.10997899999999999</v>
      </c>
      <c r="J845" s="23">
        <v>4.1956E-2</v>
      </c>
      <c r="K845" s="24">
        <v>99.971400000000003</v>
      </c>
    </row>
    <row r="846" spans="2:11" x14ac:dyDescent="0.2">
      <c r="B846" s="22" t="s">
        <v>101</v>
      </c>
      <c r="C846" s="23">
        <v>9.6910299999999996</v>
      </c>
      <c r="D846" s="23">
        <v>48.979399999999998</v>
      </c>
      <c r="E846" s="23">
        <v>40.584899999999998</v>
      </c>
      <c r="F846" s="23">
        <v>0.13097200000000001</v>
      </c>
      <c r="G846" s="23">
        <v>0.47837200000000002</v>
      </c>
      <c r="H846" s="23">
        <v>0.20707300000000001</v>
      </c>
      <c r="I846" s="23">
        <v>8.5765999999999995E-2</v>
      </c>
      <c r="J846" s="23">
        <v>4.5942999999999998E-2</v>
      </c>
      <c r="K846" s="24">
        <v>100.203</v>
      </c>
    </row>
    <row r="847" spans="2:11" x14ac:dyDescent="0.2">
      <c r="B847" s="22" t="s">
        <v>101</v>
      </c>
      <c r="C847" s="23">
        <v>9.7012900000000002</v>
      </c>
      <c r="D847" s="23">
        <v>48.714199999999998</v>
      </c>
      <c r="E847" s="23">
        <v>40.610300000000002</v>
      </c>
      <c r="F847" s="23">
        <v>0.13719999999999999</v>
      </c>
      <c r="G847" s="23">
        <v>0.47937299999999999</v>
      </c>
      <c r="H847" s="23">
        <v>0.201766</v>
      </c>
      <c r="I847" s="23">
        <v>0.10129199999999999</v>
      </c>
      <c r="J847" s="23">
        <v>4.1950000000000001E-2</v>
      </c>
      <c r="K847" s="24">
        <v>99.987399999999994</v>
      </c>
    </row>
    <row r="848" spans="2:11" x14ac:dyDescent="0.2">
      <c r="B848" s="22" t="s">
        <v>102</v>
      </c>
      <c r="C848" s="23">
        <v>9.7976899999999993</v>
      </c>
      <c r="D848" s="23">
        <v>48.887300000000003</v>
      </c>
      <c r="E848" s="23">
        <v>40.535400000000003</v>
      </c>
      <c r="F848" s="23">
        <v>0.13525899999999999</v>
      </c>
      <c r="G848" s="23">
        <v>0.48058499999999998</v>
      </c>
      <c r="H848" s="23">
        <v>0.199017</v>
      </c>
      <c r="I848" s="23">
        <v>8.8350999999999999E-2</v>
      </c>
      <c r="J848" s="23">
        <v>3.1186999999999999E-2</v>
      </c>
      <c r="K848" s="24">
        <v>100.155</v>
      </c>
    </row>
    <row r="849" spans="1:11" x14ac:dyDescent="0.2">
      <c r="A849" s="2" t="s">
        <v>18</v>
      </c>
      <c r="B849" s="22" t="s">
        <v>101</v>
      </c>
      <c r="C849" s="23">
        <v>9.7419499999999992</v>
      </c>
      <c r="D849" s="23">
        <v>48.962699999999998</v>
      </c>
      <c r="E849" s="23">
        <v>40.573900000000002</v>
      </c>
      <c r="F849" s="23">
        <v>0.13283300000000001</v>
      </c>
      <c r="G849" s="23">
        <v>0.48322999999999999</v>
      </c>
      <c r="H849" s="23">
        <v>0.201483</v>
      </c>
      <c r="I849" s="23">
        <v>8.3091999999999999E-2</v>
      </c>
      <c r="J849" s="23">
        <v>2.5114999999999998E-2</v>
      </c>
      <c r="K849" s="24">
        <v>100.20399999999999</v>
      </c>
    </row>
    <row r="850" spans="1:11" x14ac:dyDescent="0.2">
      <c r="A850" s="2" t="s">
        <v>15</v>
      </c>
      <c r="B850" s="22" t="s">
        <v>103</v>
      </c>
      <c r="C850" s="23">
        <v>18.676400000000001</v>
      </c>
      <c r="D850" s="23">
        <v>41.139299999999999</v>
      </c>
      <c r="E850" s="23">
        <v>38.83</v>
      </c>
      <c r="F850" s="23">
        <v>0.23181499999999999</v>
      </c>
      <c r="G850" s="23">
        <v>0.304838</v>
      </c>
      <c r="H850" s="23">
        <v>0.25446299999999999</v>
      </c>
      <c r="I850" s="23">
        <v>4.2597000000000003E-2</v>
      </c>
      <c r="J850" s="23">
        <v>3.0851E-2</v>
      </c>
      <c r="K850" s="24">
        <v>99.510199999999998</v>
      </c>
    </row>
    <row r="851" spans="1:11" x14ac:dyDescent="0.2">
      <c r="B851" s="22" t="s">
        <v>103</v>
      </c>
      <c r="C851" s="23">
        <v>16.2514</v>
      </c>
      <c r="D851" s="23">
        <v>43.304099999999998</v>
      </c>
      <c r="E851" s="23">
        <v>39.192399999999999</v>
      </c>
      <c r="F851" s="23">
        <v>0.20554900000000001</v>
      </c>
      <c r="G851" s="23">
        <v>0.327573</v>
      </c>
      <c r="H851" s="23">
        <v>0.24684700000000001</v>
      </c>
      <c r="I851" s="23">
        <v>4.7223000000000001E-2</v>
      </c>
      <c r="J851" s="23">
        <v>3.1843999999999997E-2</v>
      </c>
      <c r="K851" s="24">
        <v>99.606899999999996</v>
      </c>
    </row>
    <row r="852" spans="1:11" x14ac:dyDescent="0.2">
      <c r="B852" s="22" t="s">
        <v>103</v>
      </c>
      <c r="C852" s="23">
        <v>15.422000000000001</v>
      </c>
      <c r="D852" s="23">
        <v>44.308700000000002</v>
      </c>
      <c r="E852" s="23">
        <v>39.521900000000002</v>
      </c>
      <c r="F852" s="23">
        <v>0.201489</v>
      </c>
      <c r="G852" s="23">
        <v>0.34735700000000003</v>
      </c>
      <c r="H852" s="23">
        <v>0.232372</v>
      </c>
      <c r="I852" s="23">
        <v>6.9348000000000007E-2</v>
      </c>
      <c r="J852" s="23">
        <v>3.6142000000000001E-2</v>
      </c>
      <c r="K852" s="24">
        <v>100.139</v>
      </c>
    </row>
    <row r="853" spans="1:11" x14ac:dyDescent="0.2">
      <c r="B853" s="22" t="s">
        <v>103</v>
      </c>
      <c r="C853" s="23">
        <v>14.6396</v>
      </c>
      <c r="D853" s="23">
        <v>44.952800000000003</v>
      </c>
      <c r="E853" s="23">
        <v>39.677</v>
      </c>
      <c r="F853" s="23">
        <v>0.18859600000000001</v>
      </c>
      <c r="G853" s="23">
        <v>0.34501599999999999</v>
      </c>
      <c r="H853" s="23">
        <v>0.21854399999999999</v>
      </c>
      <c r="I853" s="23">
        <v>6.0253000000000001E-2</v>
      </c>
      <c r="J853" s="23">
        <v>3.5277000000000003E-2</v>
      </c>
      <c r="K853" s="24">
        <v>100.117</v>
      </c>
    </row>
    <row r="854" spans="1:11" x14ac:dyDescent="0.2">
      <c r="B854" s="22" t="s">
        <v>103</v>
      </c>
      <c r="C854" s="23">
        <v>14.1564</v>
      </c>
      <c r="D854" s="23">
        <v>45.239100000000001</v>
      </c>
      <c r="E854" s="23">
        <v>39.655000000000001</v>
      </c>
      <c r="F854" s="23">
        <v>0.17610899999999999</v>
      </c>
      <c r="G854" s="23">
        <v>0.38353799999999999</v>
      </c>
      <c r="H854" s="23">
        <v>0.21490400000000001</v>
      </c>
      <c r="I854" s="23">
        <v>6.5712000000000007E-2</v>
      </c>
      <c r="J854" s="23">
        <v>4.4694999999999999E-2</v>
      </c>
      <c r="K854" s="24">
        <v>99.935500000000005</v>
      </c>
    </row>
    <row r="855" spans="1:11" x14ac:dyDescent="0.2">
      <c r="B855" s="22" t="s">
        <v>103</v>
      </c>
      <c r="C855" s="23">
        <v>13.7468</v>
      </c>
      <c r="D855" s="23">
        <v>45.396999999999998</v>
      </c>
      <c r="E855" s="23">
        <v>39.784599999999998</v>
      </c>
      <c r="F855" s="23">
        <v>0.17352100000000001</v>
      </c>
      <c r="G855" s="23">
        <v>0.392376</v>
      </c>
      <c r="H855" s="23">
        <v>0.210089</v>
      </c>
      <c r="I855" s="23">
        <v>8.1765000000000004E-2</v>
      </c>
      <c r="J855" s="23">
        <v>3.5506999999999997E-2</v>
      </c>
      <c r="K855" s="24">
        <v>99.821600000000004</v>
      </c>
    </row>
    <row r="856" spans="1:11" x14ac:dyDescent="0.2">
      <c r="B856" s="22" t="s">
        <v>103</v>
      </c>
      <c r="C856" s="23">
        <v>13.3056</v>
      </c>
      <c r="D856" s="23">
        <v>45.3292</v>
      </c>
      <c r="E856" s="23">
        <v>39.804900000000004</v>
      </c>
      <c r="F856" s="23">
        <v>0.166602</v>
      </c>
      <c r="G856" s="23">
        <v>0.39493800000000001</v>
      </c>
      <c r="H856" s="23">
        <v>0.20935400000000001</v>
      </c>
      <c r="I856" s="23">
        <v>6.6314999999999999E-2</v>
      </c>
      <c r="J856" s="23">
        <v>3.4675999999999998E-2</v>
      </c>
      <c r="K856" s="24">
        <v>99.311499999999995</v>
      </c>
    </row>
    <row r="857" spans="1:11" x14ac:dyDescent="0.2">
      <c r="B857" s="22" t="s">
        <v>103</v>
      </c>
      <c r="C857" s="23">
        <v>13.042199999999999</v>
      </c>
      <c r="D857" s="23">
        <v>46.091500000000003</v>
      </c>
      <c r="E857" s="23">
        <v>39.828699999999998</v>
      </c>
      <c r="F857" s="23">
        <v>0.17662900000000001</v>
      </c>
      <c r="G857" s="23">
        <v>0.409524</v>
      </c>
      <c r="H857" s="23">
        <v>0.20400799999999999</v>
      </c>
      <c r="I857" s="23">
        <v>6.9935999999999998E-2</v>
      </c>
      <c r="J857" s="23">
        <v>3.4183999999999999E-2</v>
      </c>
      <c r="K857" s="24">
        <v>99.856700000000004</v>
      </c>
    </row>
    <row r="858" spans="1:11" x14ac:dyDescent="0.2">
      <c r="B858" s="22" t="s">
        <v>103</v>
      </c>
      <c r="C858" s="23">
        <v>12.566599999999999</v>
      </c>
      <c r="D858" s="23">
        <v>46.381999999999998</v>
      </c>
      <c r="E858" s="23">
        <v>39.990400000000001</v>
      </c>
      <c r="F858" s="23">
        <v>0.15779499999999999</v>
      </c>
      <c r="G858" s="23">
        <v>0.42747299999999999</v>
      </c>
      <c r="H858" s="23">
        <v>0.20730899999999999</v>
      </c>
      <c r="I858" s="23">
        <v>6.9821999999999995E-2</v>
      </c>
      <c r="J858" s="23">
        <v>3.6967E-2</v>
      </c>
      <c r="K858" s="24">
        <v>99.838399999999993</v>
      </c>
    </row>
    <row r="859" spans="1:11" x14ac:dyDescent="0.2">
      <c r="B859" s="22" t="s">
        <v>103</v>
      </c>
      <c r="C859" s="23">
        <v>12.3047</v>
      </c>
      <c r="D859" s="23">
        <v>46.6128</v>
      </c>
      <c r="E859" s="23">
        <v>39.998800000000003</v>
      </c>
      <c r="F859" s="23">
        <v>0.15220800000000001</v>
      </c>
      <c r="G859" s="23">
        <v>0.43089699999999997</v>
      </c>
      <c r="H859" s="23">
        <v>0.204017</v>
      </c>
      <c r="I859" s="23">
        <v>7.4257000000000004E-2</v>
      </c>
      <c r="J859" s="23">
        <v>3.9745999999999997E-2</v>
      </c>
      <c r="K859" s="24">
        <v>99.817400000000006</v>
      </c>
    </row>
    <row r="860" spans="1:11" x14ac:dyDescent="0.2">
      <c r="B860" s="22" t="s">
        <v>103</v>
      </c>
      <c r="C860" s="23">
        <v>11.8538</v>
      </c>
      <c r="D860" s="23">
        <v>47.0364</v>
      </c>
      <c r="E860" s="23">
        <v>40.088000000000001</v>
      </c>
      <c r="F860" s="23">
        <v>0.15076500000000001</v>
      </c>
      <c r="G860" s="23">
        <v>0.44025500000000001</v>
      </c>
      <c r="H860" s="23">
        <v>0.38123699999999999</v>
      </c>
      <c r="I860" s="23">
        <v>7.1490999999999999E-2</v>
      </c>
      <c r="J860" s="23">
        <v>4.8717999999999997E-2</v>
      </c>
      <c r="K860" s="24">
        <v>100.071</v>
      </c>
    </row>
    <row r="861" spans="1:11" x14ac:dyDescent="0.2">
      <c r="B861" s="22" t="s">
        <v>103</v>
      </c>
      <c r="C861" s="23">
        <v>11.6586</v>
      </c>
      <c r="D861" s="23">
        <v>47.184899999999999</v>
      </c>
      <c r="E861" s="23">
        <v>40.084699999999998</v>
      </c>
      <c r="F861" s="23">
        <v>0.146256</v>
      </c>
      <c r="G861" s="23">
        <v>0.44844099999999998</v>
      </c>
      <c r="H861" s="23">
        <v>0.20252200000000001</v>
      </c>
      <c r="I861" s="23">
        <v>8.7290999999999994E-2</v>
      </c>
      <c r="J861" s="23">
        <v>3.8746999999999997E-2</v>
      </c>
      <c r="K861" s="24">
        <v>99.851500000000001</v>
      </c>
    </row>
    <row r="862" spans="1:11" x14ac:dyDescent="0.2">
      <c r="B862" s="22" t="s">
        <v>103</v>
      </c>
      <c r="C862" s="23">
        <v>11.408899999999999</v>
      </c>
      <c r="D862" s="23">
        <v>47.389000000000003</v>
      </c>
      <c r="E862" s="23">
        <v>40.1648</v>
      </c>
      <c r="F862" s="23">
        <v>0.14751800000000001</v>
      </c>
      <c r="G862" s="23">
        <v>0.461841</v>
      </c>
      <c r="H862" s="23">
        <v>0.20017399999999999</v>
      </c>
      <c r="I862" s="23">
        <v>9.1238E-2</v>
      </c>
      <c r="J862" s="23">
        <v>3.9636999999999999E-2</v>
      </c>
      <c r="K862" s="24">
        <v>99.903000000000006</v>
      </c>
    </row>
    <row r="863" spans="1:11" x14ac:dyDescent="0.2">
      <c r="B863" s="22" t="s">
        <v>103</v>
      </c>
      <c r="C863" s="23">
        <v>11.1151</v>
      </c>
      <c r="D863" s="23">
        <v>47.680799999999998</v>
      </c>
      <c r="E863" s="23">
        <v>40.131500000000003</v>
      </c>
      <c r="F863" s="23">
        <v>0.14069699999999999</v>
      </c>
      <c r="G863" s="23">
        <v>0.45005000000000001</v>
      </c>
      <c r="H863" s="23">
        <v>0.200659</v>
      </c>
      <c r="I863" s="23">
        <v>8.7538000000000005E-2</v>
      </c>
      <c r="J863" s="23">
        <v>4.1404999999999997E-2</v>
      </c>
      <c r="K863" s="24">
        <v>99.8476</v>
      </c>
    </row>
    <row r="864" spans="1:11" x14ac:dyDescent="0.2">
      <c r="B864" s="22" t="s">
        <v>103</v>
      </c>
      <c r="C864" s="23">
        <v>10.8491</v>
      </c>
      <c r="D864" s="23">
        <v>47.549399999999999</v>
      </c>
      <c r="E864" s="23">
        <v>40.106200000000001</v>
      </c>
      <c r="F864" s="23">
        <v>0.143788</v>
      </c>
      <c r="G864" s="23">
        <v>0.47167599999999998</v>
      </c>
      <c r="H864" s="23">
        <v>0.19985900000000001</v>
      </c>
      <c r="I864" s="23">
        <v>9.9363000000000007E-2</v>
      </c>
      <c r="J864" s="23">
        <v>4.1272000000000003E-2</v>
      </c>
      <c r="K864" s="24">
        <v>99.460599999999999</v>
      </c>
    </row>
    <row r="865" spans="1:11" x14ac:dyDescent="0.2">
      <c r="B865" s="22" t="s">
        <v>103</v>
      </c>
      <c r="C865" s="23">
        <v>10.6707</v>
      </c>
      <c r="D865" s="23">
        <v>47.624899999999997</v>
      </c>
      <c r="E865" s="23">
        <v>40.155999999999999</v>
      </c>
      <c r="F865" s="23">
        <v>0.140787</v>
      </c>
      <c r="G865" s="23">
        <v>0.45567299999999999</v>
      </c>
      <c r="H865" s="23">
        <v>0.20012099999999999</v>
      </c>
      <c r="I865" s="23">
        <v>9.1803999999999997E-2</v>
      </c>
      <c r="J865" s="23">
        <v>4.1252999999999998E-2</v>
      </c>
      <c r="K865" s="24">
        <v>99.381200000000007</v>
      </c>
    </row>
    <row r="866" spans="1:11" x14ac:dyDescent="0.2">
      <c r="B866" s="22" t="s">
        <v>103</v>
      </c>
      <c r="C866" s="23">
        <v>10.4739</v>
      </c>
      <c r="D866" s="23">
        <v>47.960799999999999</v>
      </c>
      <c r="E866" s="23">
        <v>40.1967</v>
      </c>
      <c r="F866" s="23">
        <v>0.14312800000000001</v>
      </c>
      <c r="G866" s="23">
        <v>0.47348200000000001</v>
      </c>
      <c r="H866" s="23">
        <v>0.20416899999999999</v>
      </c>
      <c r="I866" s="23">
        <v>8.3357000000000001E-2</v>
      </c>
      <c r="J866" s="23">
        <v>3.1116000000000001E-2</v>
      </c>
      <c r="K866" s="24">
        <v>99.566599999999994</v>
      </c>
    </row>
    <row r="867" spans="1:11" x14ac:dyDescent="0.2">
      <c r="B867" s="22" t="s">
        <v>103</v>
      </c>
      <c r="C867" s="23">
        <v>10.35</v>
      </c>
      <c r="D867" s="23">
        <v>47.9544</v>
      </c>
      <c r="E867" s="23">
        <v>40.233400000000003</v>
      </c>
      <c r="F867" s="23">
        <v>0.13591300000000001</v>
      </c>
      <c r="G867" s="23">
        <v>0.46736800000000001</v>
      </c>
      <c r="H867" s="23">
        <v>0.20378299999999999</v>
      </c>
      <c r="I867" s="23">
        <v>8.3169000000000007E-2</v>
      </c>
      <c r="J867" s="23">
        <v>4.2396999999999997E-2</v>
      </c>
      <c r="K867" s="24">
        <v>99.470399999999998</v>
      </c>
    </row>
    <row r="868" spans="1:11" x14ac:dyDescent="0.2">
      <c r="B868" s="22" t="s">
        <v>103</v>
      </c>
      <c r="C868" s="23">
        <v>10.2255</v>
      </c>
      <c r="D868" s="23">
        <v>48.219700000000003</v>
      </c>
      <c r="E868" s="23">
        <v>40.256599999999999</v>
      </c>
      <c r="F868" s="23">
        <v>0.13875599999999999</v>
      </c>
      <c r="G868" s="23">
        <v>0.472163</v>
      </c>
      <c r="H868" s="23">
        <v>0.19855300000000001</v>
      </c>
      <c r="I868" s="23">
        <v>8.7593000000000004E-2</v>
      </c>
      <c r="J868" s="23">
        <v>4.2293999999999998E-2</v>
      </c>
      <c r="K868" s="24">
        <v>99.641099999999994</v>
      </c>
    </row>
    <row r="869" spans="1:11" x14ac:dyDescent="0.2">
      <c r="B869" s="22" t="s">
        <v>103</v>
      </c>
      <c r="C869" s="23">
        <v>10.138</v>
      </c>
      <c r="D869" s="23">
        <v>48.344200000000001</v>
      </c>
      <c r="E869" s="23">
        <v>40.341999999999999</v>
      </c>
      <c r="F869" s="23">
        <v>0.134219</v>
      </c>
      <c r="G869" s="23">
        <v>0.46584900000000001</v>
      </c>
      <c r="H869" s="23">
        <v>0.20406199999999999</v>
      </c>
      <c r="I869" s="23">
        <v>9.8916000000000004E-2</v>
      </c>
      <c r="J869" s="23">
        <v>4.0819000000000001E-2</v>
      </c>
      <c r="K869" s="24">
        <v>99.768000000000001</v>
      </c>
    </row>
    <row r="870" spans="1:11" x14ac:dyDescent="0.2">
      <c r="B870" s="22" t="s">
        <v>103</v>
      </c>
      <c r="C870" s="23">
        <v>10.0435</v>
      </c>
      <c r="D870" s="23">
        <v>48.366500000000002</v>
      </c>
      <c r="E870" s="23">
        <v>40.284799999999997</v>
      </c>
      <c r="F870" s="23">
        <v>0.12674199999999999</v>
      </c>
      <c r="G870" s="23">
        <v>0.45889600000000003</v>
      </c>
      <c r="H870" s="23">
        <v>0.200798</v>
      </c>
      <c r="I870" s="23">
        <v>8.2613000000000006E-2</v>
      </c>
      <c r="J870" s="23">
        <v>4.1569000000000002E-2</v>
      </c>
      <c r="K870" s="24">
        <v>99.605400000000003</v>
      </c>
    </row>
    <row r="871" spans="1:11" x14ac:dyDescent="0.2">
      <c r="B871" s="22" t="s">
        <v>103</v>
      </c>
      <c r="C871" s="23">
        <v>9.9952199999999998</v>
      </c>
      <c r="D871" s="23">
        <v>48.598199999999999</v>
      </c>
      <c r="E871" s="23">
        <v>40.412300000000002</v>
      </c>
      <c r="F871" s="23">
        <v>0.13966500000000001</v>
      </c>
      <c r="G871" s="23">
        <v>0.47890100000000002</v>
      </c>
      <c r="H871" s="23">
        <v>0.20355599999999999</v>
      </c>
      <c r="I871" s="23">
        <v>7.7748999999999999E-2</v>
      </c>
      <c r="J871" s="23">
        <v>4.2174000000000003E-2</v>
      </c>
      <c r="K871" s="24">
        <v>99.947699999999998</v>
      </c>
    </row>
    <row r="872" spans="1:11" x14ac:dyDescent="0.2">
      <c r="B872" s="22" t="s">
        <v>103</v>
      </c>
      <c r="C872" s="23">
        <v>9.9503599999999999</v>
      </c>
      <c r="D872" s="23">
        <v>48.751899999999999</v>
      </c>
      <c r="E872" s="23">
        <v>40.361400000000003</v>
      </c>
      <c r="F872" s="23">
        <v>0.13148099999999999</v>
      </c>
      <c r="G872" s="23">
        <v>0.476497</v>
      </c>
      <c r="H872" s="23">
        <v>0.20832899999999999</v>
      </c>
      <c r="I872" s="23">
        <v>8.8648000000000005E-2</v>
      </c>
      <c r="J872" s="23">
        <v>5.1864E-2</v>
      </c>
      <c r="K872" s="24">
        <v>100.021</v>
      </c>
    </row>
    <row r="873" spans="1:11" x14ac:dyDescent="0.2">
      <c r="B873" s="22" t="s">
        <v>103</v>
      </c>
      <c r="C873" s="23">
        <v>9.8252000000000006</v>
      </c>
      <c r="D873" s="23">
        <v>48.630899999999997</v>
      </c>
      <c r="E873" s="23">
        <v>40.138100000000001</v>
      </c>
      <c r="F873" s="23">
        <v>0.14322299999999999</v>
      </c>
      <c r="G873" s="23">
        <v>0.47142000000000001</v>
      </c>
      <c r="H873" s="23">
        <v>0.201904</v>
      </c>
      <c r="I873" s="23">
        <v>9.1216000000000005E-2</v>
      </c>
      <c r="J873" s="23">
        <v>5.1588000000000002E-2</v>
      </c>
      <c r="K873" s="24">
        <v>99.5535</v>
      </c>
    </row>
    <row r="874" spans="1:11" x14ac:dyDescent="0.2">
      <c r="B874" s="22" t="s">
        <v>103</v>
      </c>
      <c r="C874" s="23">
        <v>9.7975399999999997</v>
      </c>
      <c r="D874" s="23">
        <v>48.722499999999997</v>
      </c>
      <c r="E874" s="23">
        <v>40.344099999999997</v>
      </c>
      <c r="F874" s="23">
        <v>0.12962699999999999</v>
      </c>
      <c r="G874" s="23">
        <v>0.48094199999999998</v>
      </c>
      <c r="H874" s="23">
        <v>0.20073199999999999</v>
      </c>
      <c r="I874" s="23">
        <v>9.4775999999999999E-2</v>
      </c>
      <c r="J874" s="23">
        <v>5.1081000000000001E-2</v>
      </c>
      <c r="K874" s="24">
        <v>99.821299999999994</v>
      </c>
    </row>
    <row r="875" spans="1:11" x14ac:dyDescent="0.2">
      <c r="B875" s="22" t="s">
        <v>103</v>
      </c>
      <c r="C875" s="23">
        <v>9.7490799999999993</v>
      </c>
      <c r="D875" s="23">
        <v>48.441099999999999</v>
      </c>
      <c r="E875" s="23">
        <v>40.401400000000002</v>
      </c>
      <c r="F875" s="23">
        <v>0.13313900000000001</v>
      </c>
      <c r="G875" s="23">
        <v>0.46347699999999997</v>
      </c>
      <c r="H875" s="23">
        <v>0.20389599999999999</v>
      </c>
      <c r="I875" s="23">
        <v>9.2082999999999998E-2</v>
      </c>
      <c r="J875" s="23">
        <v>4.5381999999999999E-2</v>
      </c>
      <c r="K875" s="24">
        <v>99.529600000000002</v>
      </c>
    </row>
    <row r="876" spans="1:11" x14ac:dyDescent="0.2">
      <c r="B876" s="22" t="s">
        <v>103</v>
      </c>
      <c r="C876" s="23">
        <v>9.7348400000000002</v>
      </c>
      <c r="D876" s="23">
        <v>48.637500000000003</v>
      </c>
      <c r="E876" s="23">
        <v>40.447200000000002</v>
      </c>
      <c r="F876" s="23">
        <v>0.143397</v>
      </c>
      <c r="G876" s="23">
        <v>0.48499799999999998</v>
      </c>
      <c r="H876" s="23">
        <v>0.20649600000000001</v>
      </c>
      <c r="I876" s="23">
        <v>8.5749000000000006E-2</v>
      </c>
      <c r="J876" s="23">
        <v>4.7400999999999999E-2</v>
      </c>
      <c r="K876" s="24">
        <v>99.787599999999998</v>
      </c>
    </row>
    <row r="877" spans="1:11" x14ac:dyDescent="0.2">
      <c r="A877" s="2" t="s">
        <v>18</v>
      </c>
      <c r="B877" s="22" t="s">
        <v>103</v>
      </c>
      <c r="C877" s="23">
        <v>9.7221700000000002</v>
      </c>
      <c r="D877" s="23">
        <v>48.870199999999997</v>
      </c>
      <c r="E877" s="23">
        <v>40.459099999999999</v>
      </c>
      <c r="F877" s="23">
        <v>0.13437199999999999</v>
      </c>
      <c r="G877" s="23">
        <v>0.48422199999999999</v>
      </c>
      <c r="H877" s="23">
        <v>0.201041</v>
      </c>
      <c r="I877" s="23">
        <v>9.8053000000000001E-2</v>
      </c>
      <c r="J877" s="23">
        <v>3.4522999999999998E-2</v>
      </c>
      <c r="K877" s="24">
        <v>100.004</v>
      </c>
    </row>
    <row r="878" spans="1:11" x14ac:dyDescent="0.2">
      <c r="A878" s="2" t="s">
        <v>15</v>
      </c>
      <c r="B878" s="22" t="s">
        <v>104</v>
      </c>
      <c r="C878" s="23">
        <v>17.494700000000002</v>
      </c>
      <c r="D878" s="23">
        <v>41.723199999999999</v>
      </c>
      <c r="E878" s="23">
        <v>38.811500000000002</v>
      </c>
      <c r="F878" s="23">
        <v>0.21740399999999999</v>
      </c>
      <c r="G878" s="23">
        <v>0.33243800000000001</v>
      </c>
      <c r="H878" s="23">
        <v>0.27000299999999999</v>
      </c>
      <c r="I878" s="23">
        <v>5.4737000000000001E-2</v>
      </c>
      <c r="J878" s="23">
        <v>3.5535999999999998E-2</v>
      </c>
      <c r="K878" s="24">
        <v>98.939499999999995</v>
      </c>
    </row>
    <row r="879" spans="1:11" x14ac:dyDescent="0.2">
      <c r="B879" s="22" t="s">
        <v>104</v>
      </c>
      <c r="C879" s="23">
        <v>14.875</v>
      </c>
      <c r="D879" s="23">
        <v>44.369100000000003</v>
      </c>
      <c r="E879" s="23">
        <v>39.5518</v>
      </c>
      <c r="F879" s="23">
        <v>0.20236799999999999</v>
      </c>
      <c r="G879" s="23">
        <v>0.39213300000000001</v>
      </c>
      <c r="H879" s="23">
        <v>0.237679</v>
      </c>
      <c r="I879" s="23">
        <v>7.8104999999999994E-2</v>
      </c>
      <c r="J879" s="23">
        <v>2.5562000000000001E-2</v>
      </c>
      <c r="K879" s="24">
        <v>99.731700000000004</v>
      </c>
    </row>
    <row r="880" spans="1:11" x14ac:dyDescent="0.2">
      <c r="B880" s="22" t="s">
        <v>104</v>
      </c>
      <c r="C880" s="23">
        <v>14.025700000000001</v>
      </c>
      <c r="D880" s="23">
        <v>45.2652</v>
      </c>
      <c r="E880" s="23">
        <v>39.621499999999997</v>
      </c>
      <c r="F880" s="23">
        <v>0.20332500000000001</v>
      </c>
      <c r="G880" s="23">
        <v>0.398142</v>
      </c>
      <c r="H880" s="23">
        <v>0.22295599999999999</v>
      </c>
      <c r="I880" s="23">
        <v>8.8355000000000003E-2</v>
      </c>
      <c r="J880" s="23">
        <v>4.4059000000000001E-2</v>
      </c>
      <c r="K880" s="24">
        <v>99.869299999999996</v>
      </c>
    </row>
    <row r="881" spans="2:11" x14ac:dyDescent="0.2">
      <c r="B881" s="22" t="s">
        <v>104</v>
      </c>
      <c r="C881" s="23">
        <v>13.3873</v>
      </c>
      <c r="D881" s="23">
        <v>45.967300000000002</v>
      </c>
      <c r="E881" s="23">
        <v>39.773899999999998</v>
      </c>
      <c r="F881" s="23">
        <v>0.17539199999999999</v>
      </c>
      <c r="G881" s="23">
        <v>0.41729500000000003</v>
      </c>
      <c r="H881" s="23">
        <v>0.20896899999999999</v>
      </c>
      <c r="I881" s="23">
        <v>7.5207999999999997E-2</v>
      </c>
      <c r="J881" s="23">
        <v>4.4041999999999998E-2</v>
      </c>
      <c r="K881" s="24">
        <v>100.04900000000001</v>
      </c>
    </row>
    <row r="882" spans="2:11" x14ac:dyDescent="0.2">
      <c r="B882" s="22" t="s">
        <v>104</v>
      </c>
      <c r="C882" s="23">
        <v>12.8378</v>
      </c>
      <c r="D882" s="23">
        <v>46.345999999999997</v>
      </c>
      <c r="E882" s="23">
        <v>39.927399999999999</v>
      </c>
      <c r="F882" s="23">
        <v>0.17213600000000001</v>
      </c>
      <c r="G882" s="23">
        <v>0.44827499999999998</v>
      </c>
      <c r="H882" s="23">
        <v>0.209512</v>
      </c>
      <c r="I882" s="23">
        <v>8.5888000000000006E-2</v>
      </c>
      <c r="J882" s="23">
        <v>4.0571000000000003E-2</v>
      </c>
      <c r="K882" s="24">
        <v>100.068</v>
      </c>
    </row>
    <row r="883" spans="2:11" x14ac:dyDescent="0.2">
      <c r="B883" s="22" t="s">
        <v>104</v>
      </c>
      <c r="C883" s="23">
        <v>12.348000000000001</v>
      </c>
      <c r="D883" s="23">
        <v>46.595599999999997</v>
      </c>
      <c r="E883" s="23">
        <v>39.959699999999998</v>
      </c>
      <c r="F883" s="23">
        <v>0.16755100000000001</v>
      </c>
      <c r="G883" s="23">
        <v>0.45808399999999999</v>
      </c>
      <c r="H883" s="23">
        <v>0.203739</v>
      </c>
      <c r="I883" s="23">
        <v>7.6461000000000001E-2</v>
      </c>
      <c r="J883" s="23">
        <v>3.9151999999999999E-2</v>
      </c>
      <c r="K883" s="24">
        <v>99.848299999999995</v>
      </c>
    </row>
    <row r="884" spans="2:11" x14ac:dyDescent="0.2">
      <c r="B884" s="22" t="s">
        <v>104</v>
      </c>
      <c r="C884" s="23">
        <v>11.9856</v>
      </c>
      <c r="D884" s="23">
        <v>46.893599999999999</v>
      </c>
      <c r="E884" s="23">
        <v>39.975200000000001</v>
      </c>
      <c r="F884" s="23">
        <v>0.167851</v>
      </c>
      <c r="G884" s="23">
        <v>0.47087699999999999</v>
      </c>
      <c r="H884" s="23">
        <v>0.19958100000000001</v>
      </c>
      <c r="I884" s="23">
        <v>8.0010999999999999E-2</v>
      </c>
      <c r="J884" s="23">
        <v>4.4669E-2</v>
      </c>
      <c r="K884" s="24">
        <v>99.817400000000006</v>
      </c>
    </row>
    <row r="885" spans="2:11" x14ac:dyDescent="0.2">
      <c r="B885" s="22" t="s">
        <v>104</v>
      </c>
      <c r="C885" s="23">
        <v>11.5898</v>
      </c>
      <c r="D885" s="23">
        <v>47.433999999999997</v>
      </c>
      <c r="E885" s="23">
        <v>40.094999999999999</v>
      </c>
      <c r="F885" s="23">
        <v>0.15584300000000001</v>
      </c>
      <c r="G885" s="23">
        <v>0.45100800000000002</v>
      </c>
      <c r="H885" s="23">
        <v>0.20041</v>
      </c>
      <c r="I885" s="23">
        <v>0.101783</v>
      </c>
      <c r="J885" s="23">
        <v>3.2542000000000001E-2</v>
      </c>
      <c r="K885" s="24">
        <v>100.06100000000001</v>
      </c>
    </row>
    <row r="886" spans="2:11" x14ac:dyDescent="0.2">
      <c r="B886" s="22" t="s">
        <v>104</v>
      </c>
      <c r="C886" s="23">
        <v>11.1943</v>
      </c>
      <c r="D886" s="23">
        <v>47.7348</v>
      </c>
      <c r="E886" s="23">
        <v>40.150199999999998</v>
      </c>
      <c r="F886" s="23">
        <v>0.14741000000000001</v>
      </c>
      <c r="G886" s="23">
        <v>0.47522900000000001</v>
      </c>
      <c r="H886" s="23">
        <v>0.199603</v>
      </c>
      <c r="I886" s="23">
        <v>8.4195999999999993E-2</v>
      </c>
      <c r="J886" s="23">
        <v>3.2096E-2</v>
      </c>
      <c r="K886" s="24">
        <v>100.018</v>
      </c>
    </row>
    <row r="887" spans="2:11" x14ac:dyDescent="0.2">
      <c r="B887" s="22" t="s">
        <v>104</v>
      </c>
      <c r="C887" s="23">
        <v>10.727600000000001</v>
      </c>
      <c r="D887" s="23">
        <v>48.159100000000002</v>
      </c>
      <c r="E887" s="23">
        <v>40.273000000000003</v>
      </c>
      <c r="F887" s="23">
        <v>0.14627000000000001</v>
      </c>
      <c r="G887" s="23">
        <v>0.477852</v>
      </c>
      <c r="H887" s="23">
        <v>0.19861699999999999</v>
      </c>
      <c r="I887" s="23">
        <v>8.2993999999999998E-2</v>
      </c>
      <c r="J887" s="23">
        <v>4.4220000000000002E-2</v>
      </c>
      <c r="K887" s="24">
        <v>100.11</v>
      </c>
    </row>
    <row r="888" spans="2:11" x14ac:dyDescent="0.2">
      <c r="B888" s="22" t="s">
        <v>104</v>
      </c>
      <c r="C888" s="23">
        <v>10.407299999999999</v>
      </c>
      <c r="D888" s="23">
        <v>48.203000000000003</v>
      </c>
      <c r="E888" s="23">
        <v>40.223999999999997</v>
      </c>
      <c r="F888" s="23">
        <v>0.141458</v>
      </c>
      <c r="G888" s="23">
        <v>0.47330899999999998</v>
      </c>
      <c r="H888" s="23">
        <v>0.200044</v>
      </c>
      <c r="I888" s="23">
        <v>9.8959000000000005E-2</v>
      </c>
      <c r="J888" s="23">
        <v>4.3743999999999998E-2</v>
      </c>
      <c r="K888" s="24">
        <v>99.791799999999995</v>
      </c>
    </row>
    <row r="889" spans="2:11" x14ac:dyDescent="0.2">
      <c r="B889" s="22" t="s">
        <v>104</v>
      </c>
      <c r="C889" s="23">
        <v>10.2994</v>
      </c>
      <c r="D889" s="23">
        <v>48.318199999999997</v>
      </c>
      <c r="E889" s="23">
        <v>40.214100000000002</v>
      </c>
      <c r="F889" s="23">
        <v>0.13930600000000001</v>
      </c>
      <c r="G889" s="23">
        <v>0.47656599999999999</v>
      </c>
      <c r="H889" s="23">
        <v>0.20516499999999999</v>
      </c>
      <c r="I889" s="23">
        <v>0.10671</v>
      </c>
      <c r="J889" s="23">
        <v>4.9834999999999997E-2</v>
      </c>
      <c r="K889" s="24">
        <v>99.809200000000004</v>
      </c>
    </row>
    <row r="890" spans="2:11" x14ac:dyDescent="0.2">
      <c r="B890" s="22" t="s">
        <v>104</v>
      </c>
      <c r="C890" s="23">
        <v>10.1572</v>
      </c>
      <c r="D890" s="23">
        <v>48.4634</v>
      </c>
      <c r="E890" s="23">
        <v>40.363799999999998</v>
      </c>
      <c r="F890" s="23">
        <v>0.137877</v>
      </c>
      <c r="G890" s="23">
        <v>0.48596699999999998</v>
      </c>
      <c r="H890" s="23">
        <v>0.202262</v>
      </c>
      <c r="I890" s="23">
        <v>8.8299000000000002E-2</v>
      </c>
      <c r="J890" s="23">
        <v>3.9826E-2</v>
      </c>
      <c r="K890" s="24">
        <v>99.938599999999994</v>
      </c>
    </row>
    <row r="891" spans="2:11" x14ac:dyDescent="0.2">
      <c r="B891" s="22" t="s">
        <v>104</v>
      </c>
      <c r="C891" s="23">
        <v>10.028499999999999</v>
      </c>
      <c r="D891" s="23">
        <v>48.461300000000001</v>
      </c>
      <c r="E891" s="23">
        <v>40.4191</v>
      </c>
      <c r="F891" s="23">
        <v>0.140815</v>
      </c>
      <c r="G891" s="23">
        <v>0.468447</v>
      </c>
      <c r="H891" s="23">
        <v>0.20264099999999999</v>
      </c>
      <c r="I891" s="23">
        <v>9.0908000000000003E-2</v>
      </c>
      <c r="J891" s="23">
        <v>4.9730000000000003E-2</v>
      </c>
      <c r="K891" s="24">
        <v>99.861400000000003</v>
      </c>
    </row>
    <row r="892" spans="2:11" x14ac:dyDescent="0.2">
      <c r="B892" s="22" t="s">
        <v>104</v>
      </c>
      <c r="C892" s="23">
        <v>9.8876100000000005</v>
      </c>
      <c r="D892" s="23">
        <v>48.773600000000002</v>
      </c>
      <c r="E892" s="23">
        <v>40.3461</v>
      </c>
      <c r="F892" s="23">
        <v>0.14244999999999999</v>
      </c>
      <c r="G892" s="23">
        <v>0.48241099999999998</v>
      </c>
      <c r="H892" s="23">
        <v>0.204845</v>
      </c>
      <c r="I892" s="23">
        <v>8.5440000000000002E-2</v>
      </c>
      <c r="J892" s="23">
        <v>4.8917000000000002E-2</v>
      </c>
      <c r="K892" s="24">
        <v>99.971299999999999</v>
      </c>
    </row>
    <row r="893" spans="2:11" x14ac:dyDescent="0.2">
      <c r="B893" s="22" t="s">
        <v>104</v>
      </c>
      <c r="C893" s="23">
        <v>9.8600999999999992</v>
      </c>
      <c r="D893" s="23">
        <v>48.659100000000002</v>
      </c>
      <c r="E893" s="23">
        <v>40.422699999999999</v>
      </c>
      <c r="F893" s="23">
        <v>0.13375699999999999</v>
      </c>
      <c r="G893" s="23">
        <v>0.48497200000000001</v>
      </c>
      <c r="H893" s="23">
        <v>0.202039</v>
      </c>
      <c r="I893" s="23">
        <v>8.8110999999999995E-2</v>
      </c>
      <c r="J893" s="23">
        <v>4.4357000000000001E-2</v>
      </c>
      <c r="K893" s="24">
        <v>99.895099999999999</v>
      </c>
    </row>
    <row r="894" spans="2:11" x14ac:dyDescent="0.2">
      <c r="B894" s="22" t="s">
        <v>104</v>
      </c>
      <c r="C894" s="23">
        <v>9.8324800000000003</v>
      </c>
      <c r="D894" s="23">
        <v>48.817799999999998</v>
      </c>
      <c r="E894" s="23">
        <v>40.334400000000002</v>
      </c>
      <c r="F894" s="23">
        <v>0.13266700000000001</v>
      </c>
      <c r="G894" s="23">
        <v>0.489624</v>
      </c>
      <c r="H894" s="23">
        <v>0.20297599999999999</v>
      </c>
      <c r="I894" s="23">
        <v>8.5293999999999995E-2</v>
      </c>
      <c r="J894" s="23">
        <v>4.5095000000000003E-2</v>
      </c>
      <c r="K894" s="24">
        <v>99.940399999999997</v>
      </c>
    </row>
    <row r="895" spans="2:11" x14ac:dyDescent="0.2">
      <c r="B895" s="22" t="s">
        <v>104</v>
      </c>
      <c r="C895" s="23">
        <v>9.7926599999999997</v>
      </c>
      <c r="D895" s="23">
        <v>48.7562</v>
      </c>
      <c r="E895" s="23">
        <v>40.416200000000003</v>
      </c>
      <c r="F895" s="23">
        <v>0.13504099999999999</v>
      </c>
      <c r="G895" s="23">
        <v>0.49014000000000002</v>
      </c>
      <c r="H895" s="23">
        <v>0.204349</v>
      </c>
      <c r="I895" s="23">
        <v>9.7286999999999998E-2</v>
      </c>
      <c r="J895" s="23">
        <v>4.9757999999999997E-2</v>
      </c>
      <c r="K895" s="24">
        <v>99.941599999999994</v>
      </c>
    </row>
    <row r="896" spans="2:11" x14ac:dyDescent="0.2">
      <c r="B896" s="22" t="s">
        <v>104</v>
      </c>
      <c r="C896" s="23">
        <v>9.7095400000000005</v>
      </c>
      <c r="D896" s="23">
        <v>48.788699999999999</v>
      </c>
      <c r="E896" s="23">
        <v>40.285699999999999</v>
      </c>
      <c r="F896" s="23">
        <v>0.12577099999999999</v>
      </c>
      <c r="G896" s="23">
        <v>0.50076799999999999</v>
      </c>
      <c r="H896" s="23">
        <v>0.20774300000000001</v>
      </c>
      <c r="I896" s="23">
        <v>9.6622E-2</v>
      </c>
      <c r="J896" s="23">
        <v>4.7342000000000002E-2</v>
      </c>
      <c r="K896" s="24">
        <v>99.762200000000007</v>
      </c>
    </row>
    <row r="897" spans="1:11" x14ac:dyDescent="0.2">
      <c r="B897" s="22" t="s">
        <v>104</v>
      </c>
      <c r="C897" s="23">
        <v>9.6621600000000001</v>
      </c>
      <c r="D897" s="23">
        <v>48.646099999999997</v>
      </c>
      <c r="E897" s="23">
        <v>40.389699999999998</v>
      </c>
      <c r="F897" s="23">
        <v>0.13944200000000001</v>
      </c>
      <c r="G897" s="23">
        <v>0.48281400000000002</v>
      </c>
      <c r="H897" s="23">
        <v>0.202567</v>
      </c>
      <c r="I897" s="23">
        <v>9.3699000000000005E-2</v>
      </c>
      <c r="J897" s="23">
        <v>3.9593000000000003E-2</v>
      </c>
      <c r="K897" s="24">
        <v>99.656099999999995</v>
      </c>
    </row>
    <row r="898" spans="1:11" x14ac:dyDescent="0.2">
      <c r="B898" s="22" t="s">
        <v>104</v>
      </c>
      <c r="C898" s="23">
        <v>9.7535000000000007</v>
      </c>
      <c r="D898" s="23">
        <v>48.780500000000004</v>
      </c>
      <c r="E898" s="23">
        <v>40.531300000000002</v>
      </c>
      <c r="F898" s="23">
        <v>0.13878499999999999</v>
      </c>
      <c r="G898" s="23">
        <v>0.491506</v>
      </c>
      <c r="H898" s="23">
        <v>0.20563300000000001</v>
      </c>
      <c r="I898" s="23">
        <v>8.2004999999999995E-2</v>
      </c>
      <c r="J898" s="23">
        <v>3.6158000000000003E-2</v>
      </c>
      <c r="K898" s="24">
        <v>100.01900000000001</v>
      </c>
    </row>
    <row r="899" spans="1:11" x14ac:dyDescent="0.2">
      <c r="B899" s="22" t="s">
        <v>104</v>
      </c>
      <c r="C899" s="23">
        <v>9.7499099999999999</v>
      </c>
      <c r="D899" s="23">
        <v>49.040700000000001</v>
      </c>
      <c r="E899" s="23">
        <v>40.390799999999999</v>
      </c>
      <c r="F899" s="23">
        <v>0.130744</v>
      </c>
      <c r="G899" s="23">
        <v>0.49743700000000002</v>
      </c>
      <c r="H899" s="23">
        <v>0.202989</v>
      </c>
      <c r="I899" s="23">
        <v>8.0977999999999994E-2</v>
      </c>
      <c r="J899" s="23">
        <v>4.1487000000000003E-2</v>
      </c>
      <c r="K899" s="24">
        <v>100.13500000000001</v>
      </c>
    </row>
    <row r="900" spans="1:11" x14ac:dyDescent="0.2">
      <c r="B900" s="22" t="s">
        <v>104</v>
      </c>
      <c r="C900" s="23">
        <v>9.7498299999999993</v>
      </c>
      <c r="D900" s="23">
        <v>49.026800000000001</v>
      </c>
      <c r="E900" s="23">
        <v>40.3292</v>
      </c>
      <c r="F900" s="23">
        <v>0.13469999999999999</v>
      </c>
      <c r="G900" s="23">
        <v>0.489454</v>
      </c>
      <c r="H900" s="23">
        <v>0.204793</v>
      </c>
      <c r="I900" s="23">
        <v>9.5644999999999994E-2</v>
      </c>
      <c r="J900" s="23">
        <v>4.8295999999999999E-2</v>
      </c>
      <c r="K900" s="24">
        <v>100.07899999999999</v>
      </c>
    </row>
    <row r="901" spans="1:11" x14ac:dyDescent="0.2">
      <c r="A901" s="2" t="s">
        <v>18</v>
      </c>
      <c r="B901" s="22" t="s">
        <v>104</v>
      </c>
      <c r="C901" s="23">
        <v>9.74756</v>
      </c>
      <c r="D901" s="23">
        <v>48.7746</v>
      </c>
      <c r="E901" s="23">
        <v>40.311700000000002</v>
      </c>
      <c r="F901" s="23">
        <v>0.13156999999999999</v>
      </c>
      <c r="G901" s="23">
        <v>0.48763400000000001</v>
      </c>
      <c r="H901" s="23">
        <v>0.205706</v>
      </c>
      <c r="I901" s="23">
        <v>8.4966E-2</v>
      </c>
      <c r="J901" s="23">
        <v>4.1369000000000003E-2</v>
      </c>
      <c r="K901" s="24">
        <v>99.7851</v>
      </c>
    </row>
    <row r="902" spans="1:11" x14ac:dyDescent="0.2">
      <c r="B902" s="22" t="s">
        <v>35</v>
      </c>
      <c r="C902" s="23">
        <v>9.6430199999999999</v>
      </c>
      <c r="D902" s="23">
        <v>49.404600000000002</v>
      </c>
      <c r="E902" s="23">
        <v>40.995399999999997</v>
      </c>
      <c r="F902" s="23">
        <v>0.13697599999999999</v>
      </c>
      <c r="G902" s="23">
        <v>0.36177900000000002</v>
      </c>
      <c r="H902" s="23">
        <v>9.5694000000000001E-2</v>
      </c>
      <c r="I902" s="23">
        <v>2.1332E-2</v>
      </c>
      <c r="J902" s="23">
        <v>2.3533999999999999E-2</v>
      </c>
      <c r="K902" s="24">
        <v>100.682</v>
      </c>
    </row>
    <row r="903" spans="1:11" x14ac:dyDescent="0.2">
      <c r="B903" s="22" t="s">
        <v>35</v>
      </c>
      <c r="C903" s="23">
        <v>9.6732300000000002</v>
      </c>
      <c r="D903" s="23">
        <v>49.488</v>
      </c>
      <c r="E903" s="23">
        <v>40.949399999999997</v>
      </c>
      <c r="F903" s="23">
        <v>0.14254</v>
      </c>
      <c r="G903" s="23">
        <v>0.378832</v>
      </c>
      <c r="H903" s="23">
        <v>9.7715999999999997E-2</v>
      </c>
      <c r="I903" s="23">
        <v>3.9150000000000001E-3</v>
      </c>
      <c r="J903" s="23">
        <v>2.5170999999999999E-2</v>
      </c>
      <c r="K903" s="24">
        <v>100.759</v>
      </c>
    </row>
    <row r="904" spans="1:11" x14ac:dyDescent="0.2">
      <c r="B904" s="22" t="s">
        <v>35</v>
      </c>
      <c r="C904" s="23">
        <v>9.7106899999999996</v>
      </c>
      <c r="D904" s="23">
        <v>49.395299999999999</v>
      </c>
      <c r="E904" s="23">
        <v>40.975999999999999</v>
      </c>
      <c r="F904" s="23">
        <v>0.145788</v>
      </c>
      <c r="G904" s="23">
        <v>0.35570299999999999</v>
      </c>
      <c r="H904" s="23">
        <v>9.6408999999999995E-2</v>
      </c>
      <c r="I904" s="23">
        <v>1.6320999999999999E-2</v>
      </c>
      <c r="J904" s="23">
        <v>2.5461000000000001E-2</v>
      </c>
      <c r="K904" s="24">
        <v>100.72199999999999</v>
      </c>
    </row>
    <row r="905" spans="1:11" x14ac:dyDescent="0.2">
      <c r="B905" s="22" t="s">
        <v>35</v>
      </c>
      <c r="C905" s="23">
        <v>9.6964000000000006</v>
      </c>
      <c r="D905" s="23">
        <v>49.118899999999996</v>
      </c>
      <c r="E905" s="23">
        <v>40.903599999999997</v>
      </c>
      <c r="F905" s="23">
        <v>0.153313</v>
      </c>
      <c r="G905" s="23">
        <v>0.371919</v>
      </c>
      <c r="H905" s="23">
        <v>9.7127000000000005E-2</v>
      </c>
      <c r="I905" s="23">
        <v>-5.2599999999999999E-3</v>
      </c>
      <c r="J905" s="23">
        <v>1.703E-2</v>
      </c>
      <c r="K905" s="24">
        <v>100.35299999999999</v>
      </c>
    </row>
    <row r="906" spans="1:11" x14ac:dyDescent="0.2">
      <c r="A906" s="2" t="s">
        <v>15</v>
      </c>
      <c r="B906" s="22" t="s">
        <v>105</v>
      </c>
      <c r="C906" s="23">
        <v>19.183800000000002</v>
      </c>
      <c r="D906" s="23">
        <v>40.800199999999997</v>
      </c>
      <c r="E906" s="23">
        <v>38.752099999999999</v>
      </c>
      <c r="F906" s="23">
        <v>0.225693</v>
      </c>
      <c r="G906" s="23">
        <v>0.31081199999999998</v>
      </c>
      <c r="H906" s="23">
        <v>0.24146400000000001</v>
      </c>
      <c r="I906" s="23">
        <v>2.3265000000000001E-2</v>
      </c>
      <c r="J906" s="23">
        <v>2.8038E-2</v>
      </c>
      <c r="K906" s="24">
        <v>99.565399999999997</v>
      </c>
    </row>
    <row r="907" spans="1:11" x14ac:dyDescent="0.2">
      <c r="B907" s="22" t="s">
        <v>105</v>
      </c>
      <c r="C907" s="23">
        <v>15.809699999999999</v>
      </c>
      <c r="D907" s="23">
        <v>43.694600000000001</v>
      </c>
      <c r="E907" s="23">
        <v>39.470700000000001</v>
      </c>
      <c r="F907" s="23">
        <v>0.20266200000000001</v>
      </c>
      <c r="G907" s="23">
        <v>0.35717100000000002</v>
      </c>
      <c r="H907" s="23">
        <v>0.22145100000000001</v>
      </c>
      <c r="I907" s="23">
        <v>4.1947999999999999E-2</v>
      </c>
      <c r="J907" s="23">
        <v>1.9383999999999998E-2</v>
      </c>
      <c r="K907" s="24">
        <v>99.817599999999999</v>
      </c>
    </row>
    <row r="908" spans="1:11" x14ac:dyDescent="0.2">
      <c r="B908" s="22" t="s">
        <v>105</v>
      </c>
      <c r="C908" s="23">
        <v>13.626099999999999</v>
      </c>
      <c r="D908" s="23">
        <v>45.508699999999997</v>
      </c>
      <c r="E908" s="23">
        <v>39.867199999999997</v>
      </c>
      <c r="F908" s="23">
        <v>0.16588700000000001</v>
      </c>
      <c r="G908" s="23">
        <v>0.39907500000000001</v>
      </c>
      <c r="H908" s="23">
        <v>0.20289299999999999</v>
      </c>
      <c r="I908" s="23">
        <v>4.2369999999999998E-2</v>
      </c>
      <c r="J908" s="23">
        <v>2.2695E-2</v>
      </c>
      <c r="K908" s="24">
        <v>99.834999999999994</v>
      </c>
    </row>
    <row r="909" spans="1:11" x14ac:dyDescent="0.2">
      <c r="B909" s="22" t="s">
        <v>105</v>
      </c>
      <c r="C909" s="23">
        <v>12.318300000000001</v>
      </c>
      <c r="D909" s="23">
        <v>46.809100000000001</v>
      </c>
      <c r="E909" s="23">
        <v>40.099299999999999</v>
      </c>
      <c r="F909" s="23">
        <v>0.15848999999999999</v>
      </c>
      <c r="G909" s="23">
        <v>0.43695000000000001</v>
      </c>
      <c r="H909" s="23">
        <v>0.204238</v>
      </c>
      <c r="I909" s="23">
        <v>5.6377999999999998E-2</v>
      </c>
      <c r="J909" s="23">
        <v>3.7336000000000001E-2</v>
      </c>
      <c r="K909" s="24">
        <v>100.12</v>
      </c>
    </row>
    <row r="910" spans="1:11" x14ac:dyDescent="0.2">
      <c r="B910" s="22" t="s">
        <v>105</v>
      </c>
      <c r="C910" s="23">
        <v>11.3635</v>
      </c>
      <c r="D910" s="23">
        <v>47.709200000000003</v>
      </c>
      <c r="E910" s="23">
        <v>40.317799999999998</v>
      </c>
      <c r="F910" s="23">
        <v>0.14560600000000001</v>
      </c>
      <c r="G910" s="23">
        <v>0.45837299999999997</v>
      </c>
      <c r="H910" s="23">
        <v>0.20516100000000001</v>
      </c>
      <c r="I910" s="23">
        <v>8.0947000000000005E-2</v>
      </c>
      <c r="J910" s="23">
        <v>3.4835999999999999E-2</v>
      </c>
      <c r="K910" s="24">
        <v>100.316</v>
      </c>
    </row>
    <row r="911" spans="1:11" x14ac:dyDescent="0.2">
      <c r="B911" s="22" t="s">
        <v>105</v>
      </c>
      <c r="C911" s="23">
        <v>10.6593</v>
      </c>
      <c r="D911" s="23">
        <v>47.976700000000001</v>
      </c>
      <c r="E911" s="23">
        <v>40.357599999999998</v>
      </c>
      <c r="F911" s="23">
        <v>0.13606499999999999</v>
      </c>
      <c r="G911" s="23">
        <v>0.47896300000000003</v>
      </c>
      <c r="H911" s="23">
        <v>0.20413899999999999</v>
      </c>
      <c r="I911" s="23">
        <v>9.1531000000000001E-2</v>
      </c>
      <c r="J911" s="23">
        <v>3.1866999999999999E-2</v>
      </c>
      <c r="K911" s="24">
        <v>99.936099999999996</v>
      </c>
    </row>
    <row r="912" spans="1:11" x14ac:dyDescent="0.2">
      <c r="B912" s="22" t="s">
        <v>105</v>
      </c>
      <c r="C912" s="23">
        <v>10.114800000000001</v>
      </c>
      <c r="D912" s="23">
        <v>48.444400000000002</v>
      </c>
      <c r="E912" s="23">
        <v>40.493699999999997</v>
      </c>
      <c r="F912" s="23">
        <v>0.13436100000000001</v>
      </c>
      <c r="G912" s="23">
        <v>0.48314499999999999</v>
      </c>
      <c r="H912" s="23">
        <v>0.20405300000000001</v>
      </c>
      <c r="I912" s="23">
        <v>7.8024999999999997E-2</v>
      </c>
      <c r="J912" s="23">
        <v>4.2315999999999999E-2</v>
      </c>
      <c r="K912" s="24">
        <v>99.994799999999998</v>
      </c>
    </row>
    <row r="913" spans="2:11" x14ac:dyDescent="0.2">
      <c r="B913" s="22" t="s">
        <v>105</v>
      </c>
      <c r="C913" s="23">
        <v>9.9975400000000008</v>
      </c>
      <c r="D913" s="23">
        <v>48.803600000000003</v>
      </c>
      <c r="E913" s="23">
        <v>40.408200000000001</v>
      </c>
      <c r="F913" s="23">
        <v>0.135737</v>
      </c>
      <c r="G913" s="23">
        <v>0.49498999999999999</v>
      </c>
      <c r="H913" s="23">
        <v>0.20485</v>
      </c>
      <c r="I913" s="23">
        <v>0.11061600000000001</v>
      </c>
      <c r="J913" s="23">
        <v>3.7298999999999999E-2</v>
      </c>
      <c r="K913" s="24">
        <v>100.193</v>
      </c>
    </row>
    <row r="914" spans="2:11" x14ac:dyDescent="0.2">
      <c r="B914" s="22" t="s">
        <v>105</v>
      </c>
      <c r="C914" s="23">
        <v>9.8733500000000003</v>
      </c>
      <c r="D914" s="23">
        <v>48.507300000000001</v>
      </c>
      <c r="E914" s="23">
        <v>40.443600000000004</v>
      </c>
      <c r="F914" s="23">
        <v>0.13888700000000001</v>
      </c>
      <c r="G914" s="23">
        <v>0.496616</v>
      </c>
      <c r="H914" s="23">
        <v>0.207257</v>
      </c>
      <c r="I914" s="23">
        <v>0.103396</v>
      </c>
      <c r="J914" s="23">
        <v>3.4257999999999997E-2</v>
      </c>
      <c r="K914" s="24">
        <v>99.804699999999997</v>
      </c>
    </row>
    <row r="915" spans="2:11" x14ac:dyDescent="0.2">
      <c r="B915" s="22" t="s">
        <v>105</v>
      </c>
      <c r="C915" s="23">
        <v>9.8305500000000006</v>
      </c>
      <c r="D915" s="23">
        <v>48.697899999999997</v>
      </c>
      <c r="E915" s="23">
        <v>40.457000000000001</v>
      </c>
      <c r="F915" s="23">
        <v>0.13519500000000001</v>
      </c>
      <c r="G915" s="23">
        <v>0.49446400000000001</v>
      </c>
      <c r="H915" s="23">
        <v>0.20730499999999999</v>
      </c>
      <c r="I915" s="23">
        <v>7.9209000000000002E-2</v>
      </c>
      <c r="J915" s="23">
        <v>3.8947000000000002E-2</v>
      </c>
      <c r="K915" s="24">
        <v>99.940600000000003</v>
      </c>
    </row>
    <row r="916" spans="2:11" x14ac:dyDescent="0.2">
      <c r="B916" s="22" t="s">
        <v>105</v>
      </c>
      <c r="C916" s="23">
        <v>9.7594700000000003</v>
      </c>
      <c r="D916" s="23">
        <v>48.638500000000001</v>
      </c>
      <c r="E916" s="23">
        <v>40.340400000000002</v>
      </c>
      <c r="F916" s="23">
        <v>0.142872</v>
      </c>
      <c r="G916" s="23">
        <v>0.48126600000000003</v>
      </c>
      <c r="H916" s="23">
        <v>0.20294699999999999</v>
      </c>
      <c r="I916" s="23">
        <v>0.10062599999999999</v>
      </c>
      <c r="J916" s="23">
        <v>3.458E-2</v>
      </c>
      <c r="K916" s="24">
        <v>99.700699999999998</v>
      </c>
    </row>
    <row r="917" spans="2:11" x14ac:dyDescent="0.2">
      <c r="B917" s="22" t="s">
        <v>105</v>
      </c>
      <c r="C917" s="23">
        <v>9.7921300000000002</v>
      </c>
      <c r="D917" s="23">
        <v>48.9818</v>
      </c>
      <c r="E917" s="23">
        <v>40.4069</v>
      </c>
      <c r="F917" s="23">
        <v>0.13697500000000001</v>
      </c>
      <c r="G917" s="23">
        <v>0.49772899999999998</v>
      </c>
      <c r="H917" s="23">
        <v>0.20385</v>
      </c>
      <c r="I917" s="23">
        <v>9.9832000000000004E-2</v>
      </c>
      <c r="J917" s="23">
        <v>3.0542E-2</v>
      </c>
      <c r="K917" s="24">
        <v>100.15</v>
      </c>
    </row>
    <row r="918" spans="2:11" x14ac:dyDescent="0.2">
      <c r="B918" s="22" t="s">
        <v>105</v>
      </c>
      <c r="C918" s="23">
        <v>9.7993600000000001</v>
      </c>
      <c r="D918" s="23">
        <v>48.738999999999997</v>
      </c>
      <c r="E918" s="23">
        <v>40.431600000000003</v>
      </c>
      <c r="F918" s="23">
        <v>0.13914499999999999</v>
      </c>
      <c r="G918" s="23">
        <v>0.50006899999999999</v>
      </c>
      <c r="H918" s="23">
        <v>0.20466999999999999</v>
      </c>
      <c r="I918" s="23">
        <v>8.2347000000000004E-2</v>
      </c>
      <c r="J918" s="23">
        <v>4.7431000000000001E-2</v>
      </c>
      <c r="K918" s="24">
        <v>99.943700000000007</v>
      </c>
    </row>
    <row r="919" spans="2:11" x14ac:dyDescent="0.2">
      <c r="B919" s="22" t="s">
        <v>105</v>
      </c>
      <c r="C919" s="23">
        <v>9.7217699999999994</v>
      </c>
      <c r="D919" s="23">
        <v>48.9208</v>
      </c>
      <c r="E919" s="23">
        <v>40.548499999999997</v>
      </c>
      <c r="F919" s="23">
        <v>0.135962</v>
      </c>
      <c r="G919" s="23">
        <v>0.49111700000000003</v>
      </c>
      <c r="H919" s="23">
        <v>0.20603299999999999</v>
      </c>
      <c r="I919" s="23">
        <v>8.8645000000000002E-2</v>
      </c>
      <c r="J919" s="23">
        <v>4.3462000000000001E-2</v>
      </c>
      <c r="K919" s="24">
        <v>100.15600000000001</v>
      </c>
    </row>
    <row r="920" spans="2:11" x14ac:dyDescent="0.2">
      <c r="B920" s="22" t="s">
        <v>105</v>
      </c>
      <c r="C920" s="23">
        <v>9.7572399999999995</v>
      </c>
      <c r="D920" s="23">
        <v>48.944600000000001</v>
      </c>
      <c r="E920" s="23">
        <v>40.439500000000002</v>
      </c>
      <c r="F920" s="23">
        <v>0.12469</v>
      </c>
      <c r="G920" s="23">
        <v>0.49186000000000002</v>
      </c>
      <c r="H920" s="23">
        <v>0.209978</v>
      </c>
      <c r="I920" s="23">
        <v>9.3300999999999995E-2</v>
      </c>
      <c r="J920" s="23">
        <v>3.7700999999999998E-2</v>
      </c>
      <c r="K920" s="24">
        <v>100.099</v>
      </c>
    </row>
    <row r="921" spans="2:11" x14ac:dyDescent="0.2">
      <c r="B921" s="22" t="s">
        <v>105</v>
      </c>
      <c r="C921" s="23">
        <v>9.6844400000000004</v>
      </c>
      <c r="D921" s="23">
        <v>48.947299999999998</v>
      </c>
      <c r="E921" s="23">
        <v>40.521599999999999</v>
      </c>
      <c r="F921" s="23">
        <v>0.13351199999999999</v>
      </c>
      <c r="G921" s="23">
        <v>0.48319000000000001</v>
      </c>
      <c r="H921" s="23">
        <v>0.20460100000000001</v>
      </c>
      <c r="I921" s="23">
        <v>8.8931999999999997E-2</v>
      </c>
      <c r="J921" s="23">
        <v>3.9835000000000002E-2</v>
      </c>
      <c r="K921" s="24">
        <v>100.104</v>
      </c>
    </row>
    <row r="922" spans="2:11" x14ac:dyDescent="0.2">
      <c r="B922" s="22" t="s">
        <v>105</v>
      </c>
      <c r="C922" s="23">
        <v>9.7562899999999999</v>
      </c>
      <c r="D922" s="23">
        <v>49.035200000000003</v>
      </c>
      <c r="E922" s="23">
        <v>40.370199999999997</v>
      </c>
      <c r="F922" s="23">
        <v>0.13278200000000001</v>
      </c>
      <c r="G922" s="23">
        <v>0.48663899999999999</v>
      </c>
      <c r="H922" s="23">
        <v>0.209818</v>
      </c>
      <c r="I922" s="23">
        <v>8.5870000000000002E-2</v>
      </c>
      <c r="J922" s="23">
        <v>3.5448E-2</v>
      </c>
      <c r="K922" s="24">
        <v>100.11199999999999</v>
      </c>
    </row>
    <row r="923" spans="2:11" x14ac:dyDescent="0.2">
      <c r="B923" s="22" t="s">
        <v>105</v>
      </c>
      <c r="C923" s="23">
        <v>9.6967400000000001</v>
      </c>
      <c r="D923" s="23">
        <v>48.896500000000003</v>
      </c>
      <c r="E923" s="23">
        <v>40.487400000000001</v>
      </c>
      <c r="F923" s="23">
        <v>0.136237</v>
      </c>
      <c r="G923" s="23">
        <v>0.50029199999999996</v>
      </c>
      <c r="H923" s="23">
        <v>0.204152</v>
      </c>
      <c r="I923" s="23">
        <v>9.2068999999999998E-2</v>
      </c>
      <c r="J923" s="23">
        <v>3.6549999999999999E-2</v>
      </c>
      <c r="K923" s="24">
        <v>100.05</v>
      </c>
    </row>
    <row r="924" spans="2:11" x14ac:dyDescent="0.2">
      <c r="B924" s="22" t="s">
        <v>105</v>
      </c>
      <c r="C924" s="23">
        <v>9.6972400000000007</v>
      </c>
      <c r="D924" s="23">
        <v>48.837699999999998</v>
      </c>
      <c r="E924" s="23">
        <v>40.426200000000001</v>
      </c>
      <c r="F924" s="23">
        <v>0.13192799999999999</v>
      </c>
      <c r="G924" s="23">
        <v>0.48273700000000003</v>
      </c>
      <c r="H924" s="23">
        <v>0.20524600000000001</v>
      </c>
      <c r="I924" s="23">
        <v>7.0695999999999995E-2</v>
      </c>
      <c r="J924" s="23">
        <v>3.5381000000000003E-2</v>
      </c>
      <c r="K924" s="24">
        <v>99.887100000000004</v>
      </c>
    </row>
    <row r="925" spans="2:11" x14ac:dyDescent="0.2">
      <c r="B925" s="22" t="s">
        <v>105</v>
      </c>
      <c r="C925" s="23">
        <v>9.6742100000000004</v>
      </c>
      <c r="D925" s="23">
        <v>49.181600000000003</v>
      </c>
      <c r="E925" s="23">
        <v>40.389499999999998</v>
      </c>
      <c r="F925" s="23">
        <v>0.13456499999999999</v>
      </c>
      <c r="G925" s="23">
        <v>0.48011399999999999</v>
      </c>
      <c r="H925" s="23">
        <v>0.206681</v>
      </c>
      <c r="I925" s="23">
        <v>8.7042999999999995E-2</v>
      </c>
      <c r="J925" s="23">
        <v>4.1096000000000001E-2</v>
      </c>
      <c r="K925" s="24">
        <v>100.19499999999999</v>
      </c>
    </row>
    <row r="926" spans="2:11" x14ac:dyDescent="0.2">
      <c r="B926" s="22" t="s">
        <v>105</v>
      </c>
      <c r="C926" s="23">
        <v>9.6759699999999995</v>
      </c>
      <c r="D926" s="23">
        <v>48.980699999999999</v>
      </c>
      <c r="E926" s="23">
        <v>40.506999999999998</v>
      </c>
      <c r="F926" s="23">
        <v>0.140709</v>
      </c>
      <c r="G926" s="23">
        <v>0.48811199999999999</v>
      </c>
      <c r="H926" s="23">
        <v>0.20211200000000001</v>
      </c>
      <c r="I926" s="23">
        <v>7.1813000000000002E-2</v>
      </c>
      <c r="J926" s="23">
        <v>3.6311000000000003E-2</v>
      </c>
      <c r="K926" s="24">
        <v>100.10299999999999</v>
      </c>
    </row>
    <row r="927" spans="2:11" x14ac:dyDescent="0.2">
      <c r="B927" s="22" t="s">
        <v>105</v>
      </c>
      <c r="C927" s="23">
        <v>9.7300599999999999</v>
      </c>
      <c r="D927" s="23">
        <v>49.120100000000001</v>
      </c>
      <c r="E927" s="23">
        <v>40.527299999999997</v>
      </c>
      <c r="F927" s="23">
        <v>0.13450100000000001</v>
      </c>
      <c r="G927" s="23">
        <v>0.49368800000000002</v>
      </c>
      <c r="H927" s="23">
        <v>0.20585600000000001</v>
      </c>
      <c r="I927" s="23">
        <v>8.0646999999999996E-2</v>
      </c>
      <c r="J927" s="23">
        <v>3.7477000000000003E-2</v>
      </c>
      <c r="K927" s="24">
        <v>100.33</v>
      </c>
    </row>
    <row r="928" spans="2:11" x14ac:dyDescent="0.2">
      <c r="B928" s="22" t="s">
        <v>105</v>
      </c>
      <c r="C928" s="23">
        <v>9.7163500000000003</v>
      </c>
      <c r="D928" s="23">
        <v>49.155200000000001</v>
      </c>
      <c r="E928" s="23">
        <v>40.276299999999999</v>
      </c>
      <c r="F928" s="23">
        <v>0.13478599999999999</v>
      </c>
      <c r="G928" s="23">
        <v>0.50107000000000002</v>
      </c>
      <c r="H928" s="23">
        <v>0.205426</v>
      </c>
      <c r="I928" s="23">
        <v>8.7723999999999996E-2</v>
      </c>
      <c r="J928" s="23">
        <v>4.2341999999999998E-2</v>
      </c>
      <c r="K928" s="24">
        <v>100.119</v>
      </c>
    </row>
    <row r="929" spans="1:11" x14ac:dyDescent="0.2">
      <c r="A929" s="2" t="s">
        <v>18</v>
      </c>
      <c r="B929" s="22" t="s">
        <v>105</v>
      </c>
      <c r="C929" s="23">
        <v>9.7378900000000002</v>
      </c>
      <c r="D929" s="23">
        <v>49.111199999999997</v>
      </c>
      <c r="E929" s="23">
        <v>40.416499999999999</v>
      </c>
      <c r="F929" s="23">
        <v>0.14030699999999999</v>
      </c>
      <c r="G929" s="23">
        <v>0.49801499999999999</v>
      </c>
      <c r="H929" s="23">
        <v>0.20974999999999999</v>
      </c>
      <c r="I929" s="23">
        <v>6.6418000000000005E-2</v>
      </c>
      <c r="J929" s="23">
        <v>3.1534E-2</v>
      </c>
      <c r="K929" s="24">
        <v>100.212</v>
      </c>
    </row>
    <row r="930" spans="1:11" x14ac:dyDescent="0.2">
      <c r="A930" s="2" t="s">
        <v>15</v>
      </c>
      <c r="B930" s="22" t="s">
        <v>106</v>
      </c>
      <c r="C930" s="23">
        <v>15.349</v>
      </c>
      <c r="D930" s="23">
        <v>36.796900000000001</v>
      </c>
      <c r="E930" s="23">
        <v>39.968800000000002</v>
      </c>
      <c r="F930" s="23">
        <v>0.204959</v>
      </c>
      <c r="G930" s="23">
        <v>0.257052</v>
      </c>
      <c r="H930" s="23">
        <v>1.82958</v>
      </c>
      <c r="I930" s="23">
        <v>3.5538E-2</v>
      </c>
      <c r="J930" s="23">
        <v>3.9269699999999998</v>
      </c>
      <c r="K930" s="24">
        <v>98.368799999999993</v>
      </c>
    </row>
    <row r="931" spans="1:11" x14ac:dyDescent="0.2">
      <c r="B931" s="22" t="s">
        <v>106</v>
      </c>
      <c r="C931" s="23">
        <v>15.4488</v>
      </c>
      <c r="D931" s="23">
        <v>42.8947</v>
      </c>
      <c r="E931" s="23">
        <v>38.831899999999997</v>
      </c>
      <c r="F931" s="23">
        <v>0.203017</v>
      </c>
      <c r="G931" s="23">
        <v>0.351302</v>
      </c>
      <c r="H931" s="23">
        <v>0.25414500000000001</v>
      </c>
      <c r="I931" s="23">
        <v>7.4272000000000005E-2</v>
      </c>
      <c r="J931" s="23">
        <v>4.7747999999999999E-2</v>
      </c>
      <c r="K931" s="24">
        <v>98.105900000000005</v>
      </c>
    </row>
    <row r="932" spans="1:11" x14ac:dyDescent="0.2">
      <c r="B932" s="22" t="s">
        <v>106</v>
      </c>
      <c r="C932" s="23">
        <v>13.670199999999999</v>
      </c>
      <c r="D932" s="23">
        <v>46.125</v>
      </c>
      <c r="E932" s="23">
        <v>40.216999999999999</v>
      </c>
      <c r="F932" s="23">
        <v>0.17002999999999999</v>
      </c>
      <c r="G932" s="23">
        <v>0.44244699999999998</v>
      </c>
      <c r="H932" s="23">
        <v>0.213869</v>
      </c>
      <c r="I932" s="23">
        <v>7.0139999999999994E-2</v>
      </c>
      <c r="J932" s="23">
        <v>2.8657999999999999E-2</v>
      </c>
      <c r="K932" s="24">
        <v>100.937</v>
      </c>
    </row>
    <row r="933" spans="1:11" x14ac:dyDescent="0.2">
      <c r="B933" s="22" t="s">
        <v>106</v>
      </c>
      <c r="C933" s="23">
        <v>11.1599</v>
      </c>
      <c r="D933" s="23">
        <v>47.922600000000003</v>
      </c>
      <c r="E933" s="23">
        <v>40.426699999999997</v>
      </c>
      <c r="F933" s="23">
        <v>0.15468399999999999</v>
      </c>
      <c r="G933" s="23">
        <v>0.48685099999999998</v>
      </c>
      <c r="H933" s="23">
        <v>0.209977</v>
      </c>
      <c r="I933" s="23">
        <v>8.6494000000000001E-2</v>
      </c>
      <c r="J933" s="23">
        <v>3.7121000000000001E-2</v>
      </c>
      <c r="K933" s="24">
        <v>100.48399999999999</v>
      </c>
    </row>
    <row r="934" spans="1:11" x14ac:dyDescent="0.2">
      <c r="B934" s="22" t="s">
        <v>106</v>
      </c>
      <c r="C934" s="23">
        <v>10.569000000000001</v>
      </c>
      <c r="D934" s="23">
        <v>48.1492</v>
      </c>
      <c r="E934" s="23">
        <v>40.308500000000002</v>
      </c>
      <c r="F934" s="23">
        <v>0.139073</v>
      </c>
      <c r="G934" s="23">
        <v>0.48869099999999999</v>
      </c>
      <c r="H934" s="23">
        <v>0.20959900000000001</v>
      </c>
      <c r="I934" s="23">
        <v>8.1915000000000002E-2</v>
      </c>
      <c r="J934" s="23">
        <v>2.8818E-2</v>
      </c>
      <c r="K934" s="24">
        <v>99.974699999999999</v>
      </c>
    </row>
    <row r="935" spans="1:11" x14ac:dyDescent="0.2">
      <c r="B935" s="22" t="s">
        <v>106</v>
      </c>
      <c r="C935" s="23">
        <v>10.178000000000001</v>
      </c>
      <c r="D935" s="23">
        <v>48.275300000000001</v>
      </c>
      <c r="E935" s="23">
        <v>40.4679</v>
      </c>
      <c r="F935" s="23">
        <v>0.137961</v>
      </c>
      <c r="G935" s="23">
        <v>0.45994400000000002</v>
      </c>
      <c r="H935" s="23">
        <v>0.20683000000000001</v>
      </c>
      <c r="I935" s="23">
        <v>7.7058000000000001E-2</v>
      </c>
      <c r="J935" s="23">
        <v>3.1028E-2</v>
      </c>
      <c r="K935" s="24">
        <v>99.834000000000003</v>
      </c>
    </row>
    <row r="936" spans="1:11" x14ac:dyDescent="0.2">
      <c r="B936" s="22" t="s">
        <v>106</v>
      </c>
      <c r="C936" s="23">
        <v>10.0045</v>
      </c>
      <c r="D936" s="23">
        <v>48.759599999999999</v>
      </c>
      <c r="E936" s="23">
        <v>40.5017</v>
      </c>
      <c r="F936" s="23">
        <v>0.13350100000000001</v>
      </c>
      <c r="G936" s="23">
        <v>0.47953299999999999</v>
      </c>
      <c r="H936" s="23">
        <v>0.219084</v>
      </c>
      <c r="I936" s="23">
        <v>7.7577999999999994E-2</v>
      </c>
      <c r="J936" s="23">
        <v>2.8826000000000001E-2</v>
      </c>
      <c r="K936" s="24">
        <v>100.20399999999999</v>
      </c>
    </row>
    <row r="937" spans="1:11" x14ac:dyDescent="0.2">
      <c r="B937" s="22" t="s">
        <v>106</v>
      </c>
      <c r="C937" s="23">
        <v>9.9453700000000005</v>
      </c>
      <c r="D937" s="23">
        <v>48.914400000000001</v>
      </c>
      <c r="E937" s="23">
        <v>40.416400000000003</v>
      </c>
      <c r="F937" s="23">
        <v>0.13195899999999999</v>
      </c>
      <c r="G937" s="23">
        <v>0.48554900000000001</v>
      </c>
      <c r="H937" s="23">
        <v>0.206926</v>
      </c>
      <c r="I937" s="23">
        <v>8.8450000000000001E-2</v>
      </c>
      <c r="J937" s="23">
        <v>3.6527999999999998E-2</v>
      </c>
      <c r="K937" s="24">
        <v>100.226</v>
      </c>
    </row>
    <row r="938" spans="1:11" x14ac:dyDescent="0.2">
      <c r="B938" s="22" t="s">
        <v>106</v>
      </c>
      <c r="C938" s="23">
        <v>9.8703500000000002</v>
      </c>
      <c r="D938" s="23">
        <v>48.8123</v>
      </c>
      <c r="E938" s="23">
        <v>40.4771</v>
      </c>
      <c r="F938" s="23">
        <v>0.127635</v>
      </c>
      <c r="G938" s="23">
        <v>0.48125699999999999</v>
      </c>
      <c r="H938" s="23">
        <v>0.208595</v>
      </c>
      <c r="I938" s="23">
        <v>0.104449</v>
      </c>
      <c r="J938" s="23">
        <v>3.8795999999999997E-2</v>
      </c>
      <c r="K938" s="24">
        <v>100.121</v>
      </c>
    </row>
    <row r="939" spans="1:11" x14ac:dyDescent="0.2">
      <c r="B939" s="22" t="s">
        <v>106</v>
      </c>
      <c r="C939" s="23">
        <v>9.7239000000000004</v>
      </c>
      <c r="D939" s="23">
        <v>48.723500000000001</v>
      </c>
      <c r="E939" s="23">
        <v>40.5336</v>
      </c>
      <c r="F939" s="23">
        <v>0.13618</v>
      </c>
      <c r="G939" s="23">
        <v>0.49030600000000002</v>
      </c>
      <c r="H939" s="23">
        <v>0.20242199999999999</v>
      </c>
      <c r="I939" s="23">
        <v>0.101176</v>
      </c>
      <c r="J939" s="23">
        <v>4.4651000000000003E-2</v>
      </c>
      <c r="K939" s="24">
        <v>99.955699999999993</v>
      </c>
    </row>
    <row r="940" spans="1:11" x14ac:dyDescent="0.2">
      <c r="B940" s="22" t="s">
        <v>106</v>
      </c>
      <c r="C940" s="23">
        <v>9.7964300000000009</v>
      </c>
      <c r="D940" s="23">
        <v>48.956099999999999</v>
      </c>
      <c r="E940" s="23">
        <v>40.478400000000001</v>
      </c>
      <c r="F940" s="23">
        <v>0.137463</v>
      </c>
      <c r="G940" s="23">
        <v>0.47751700000000002</v>
      </c>
      <c r="H940" s="23">
        <v>0.21027599999999999</v>
      </c>
      <c r="I940" s="23">
        <v>0.107212</v>
      </c>
      <c r="J940" s="23">
        <v>3.6788000000000001E-2</v>
      </c>
      <c r="K940" s="24">
        <v>100.2</v>
      </c>
    </row>
    <row r="941" spans="1:11" x14ac:dyDescent="0.2">
      <c r="B941" s="22" t="s">
        <v>106</v>
      </c>
      <c r="C941" s="23">
        <v>9.6628799999999995</v>
      </c>
      <c r="D941" s="23">
        <v>48.7423</v>
      </c>
      <c r="E941" s="23">
        <v>40.391300000000001</v>
      </c>
      <c r="F941" s="23">
        <v>0.13092799999999999</v>
      </c>
      <c r="G941" s="23">
        <v>0.48416199999999998</v>
      </c>
      <c r="H941" s="23">
        <v>0.20817099999999999</v>
      </c>
      <c r="I941" s="23">
        <v>0.10104</v>
      </c>
      <c r="J941" s="23">
        <v>4.3133999999999999E-2</v>
      </c>
      <c r="K941" s="24">
        <v>99.763900000000007</v>
      </c>
    </row>
    <row r="942" spans="1:11" x14ac:dyDescent="0.2">
      <c r="B942" s="22" t="s">
        <v>106</v>
      </c>
      <c r="C942" s="23">
        <v>9.7119800000000005</v>
      </c>
      <c r="D942" s="23">
        <v>48.8521</v>
      </c>
      <c r="E942" s="23">
        <v>40.513500000000001</v>
      </c>
      <c r="F942" s="23">
        <v>0.130498</v>
      </c>
      <c r="G942" s="23">
        <v>0.48295300000000002</v>
      </c>
      <c r="H942" s="23">
        <v>0.205542</v>
      </c>
      <c r="I942" s="23">
        <v>9.9641999999999994E-2</v>
      </c>
      <c r="J942" s="23">
        <v>3.6687999999999998E-2</v>
      </c>
      <c r="K942" s="24">
        <v>100.033</v>
      </c>
    </row>
    <row r="943" spans="1:11" x14ac:dyDescent="0.2">
      <c r="B943" s="22" t="s">
        <v>106</v>
      </c>
      <c r="C943" s="23">
        <v>9.6920999999999999</v>
      </c>
      <c r="D943" s="23">
        <v>48.761200000000002</v>
      </c>
      <c r="E943" s="23">
        <v>40.535299999999999</v>
      </c>
      <c r="F943" s="23">
        <v>0.135962</v>
      </c>
      <c r="G943" s="23">
        <v>0.491757</v>
      </c>
      <c r="H943" s="23">
        <v>0.20436199999999999</v>
      </c>
      <c r="I943" s="23">
        <v>8.2308000000000006E-2</v>
      </c>
      <c r="J943" s="23">
        <v>4.6468000000000002E-2</v>
      </c>
      <c r="K943" s="24">
        <v>99.949399999999997</v>
      </c>
    </row>
    <row r="944" spans="1:11" x14ac:dyDescent="0.2">
      <c r="B944" s="22" t="s">
        <v>106</v>
      </c>
      <c r="C944" s="23">
        <v>9.7140599999999999</v>
      </c>
      <c r="D944" s="23">
        <v>48.998800000000003</v>
      </c>
      <c r="E944" s="23">
        <v>40.451900000000002</v>
      </c>
      <c r="F944" s="23">
        <v>0.14033300000000001</v>
      </c>
      <c r="G944" s="23">
        <v>0.49157600000000001</v>
      </c>
      <c r="H944" s="23">
        <v>0.21757899999999999</v>
      </c>
      <c r="I944" s="23">
        <v>8.5289000000000004E-2</v>
      </c>
      <c r="J944" s="23">
        <v>4.3210999999999999E-2</v>
      </c>
      <c r="K944" s="24">
        <v>100.143</v>
      </c>
    </row>
    <row r="945" spans="1:11" x14ac:dyDescent="0.2">
      <c r="B945" s="22" t="s">
        <v>106</v>
      </c>
      <c r="C945" s="23">
        <v>9.7101400000000009</v>
      </c>
      <c r="D945" s="23">
        <v>48.853900000000003</v>
      </c>
      <c r="E945" s="23">
        <v>40.452800000000003</v>
      </c>
      <c r="F945" s="23">
        <v>0.13619600000000001</v>
      </c>
      <c r="G945" s="23">
        <v>0.51275099999999996</v>
      </c>
      <c r="H945" s="23">
        <v>0.205342</v>
      </c>
      <c r="I945" s="23">
        <v>9.2081999999999997E-2</v>
      </c>
      <c r="J945" s="23">
        <v>5.6286999999999997E-2</v>
      </c>
      <c r="K945" s="24">
        <v>100.01900000000001</v>
      </c>
    </row>
    <row r="946" spans="1:11" x14ac:dyDescent="0.2">
      <c r="B946" s="22" t="s">
        <v>106</v>
      </c>
      <c r="C946" s="23">
        <v>9.6836500000000001</v>
      </c>
      <c r="D946" s="23">
        <v>48.850900000000003</v>
      </c>
      <c r="E946" s="23">
        <v>40.439100000000003</v>
      </c>
      <c r="F946" s="23">
        <v>0.13336300000000001</v>
      </c>
      <c r="G946" s="23">
        <v>0.48916900000000002</v>
      </c>
      <c r="H946" s="23">
        <v>0.20466899999999999</v>
      </c>
      <c r="I946" s="23">
        <v>9.8626000000000005E-2</v>
      </c>
      <c r="J946" s="23">
        <v>3.9684999999999998E-2</v>
      </c>
      <c r="K946" s="24">
        <v>99.9392</v>
      </c>
    </row>
    <row r="947" spans="1:11" x14ac:dyDescent="0.2">
      <c r="B947" s="22" t="s">
        <v>106</v>
      </c>
      <c r="C947" s="23">
        <v>9.7424700000000009</v>
      </c>
      <c r="D947" s="23">
        <v>48.9908</v>
      </c>
      <c r="E947" s="23">
        <v>40.618400000000001</v>
      </c>
      <c r="F947" s="23">
        <v>0.13067500000000001</v>
      </c>
      <c r="G947" s="23">
        <v>0.49182399999999998</v>
      </c>
      <c r="H947" s="23">
        <v>0.20372299999999999</v>
      </c>
      <c r="I947" s="23">
        <v>8.8158E-2</v>
      </c>
      <c r="J947" s="23">
        <v>3.4504E-2</v>
      </c>
      <c r="K947" s="24">
        <v>100.301</v>
      </c>
    </row>
    <row r="948" spans="1:11" x14ac:dyDescent="0.2">
      <c r="B948" s="22" t="s">
        <v>106</v>
      </c>
      <c r="C948" s="23">
        <v>9.7467500000000005</v>
      </c>
      <c r="D948" s="23">
        <v>48.8033</v>
      </c>
      <c r="E948" s="23">
        <v>40.393500000000003</v>
      </c>
      <c r="F948" s="23">
        <v>0.13242300000000001</v>
      </c>
      <c r="G948" s="23">
        <v>0.49942900000000001</v>
      </c>
      <c r="H948" s="23">
        <v>0.20849300000000001</v>
      </c>
      <c r="I948" s="23">
        <v>8.6354E-2</v>
      </c>
      <c r="J948" s="23">
        <v>3.7213999999999997E-2</v>
      </c>
      <c r="K948" s="24">
        <v>99.907499999999999</v>
      </c>
    </row>
    <row r="949" spans="1:11" x14ac:dyDescent="0.2">
      <c r="B949" s="22" t="s">
        <v>106</v>
      </c>
      <c r="C949" s="23">
        <v>9.7453599999999998</v>
      </c>
      <c r="D949" s="23">
        <v>49.023200000000003</v>
      </c>
      <c r="E949" s="23">
        <v>40.412599999999998</v>
      </c>
      <c r="F949" s="23">
        <v>0.12550600000000001</v>
      </c>
      <c r="G949" s="23">
        <v>0.49816899999999997</v>
      </c>
      <c r="H949" s="23">
        <v>0.20823800000000001</v>
      </c>
      <c r="I949" s="23">
        <v>9.5116000000000006E-2</v>
      </c>
      <c r="J949" s="23">
        <v>4.4602999999999997E-2</v>
      </c>
      <c r="K949" s="24">
        <v>100.15300000000001</v>
      </c>
    </row>
    <row r="950" spans="1:11" x14ac:dyDescent="0.2">
      <c r="B950" s="22" t="s">
        <v>106</v>
      </c>
      <c r="C950" s="23">
        <v>9.7478300000000004</v>
      </c>
      <c r="D950" s="23">
        <v>49.002499999999998</v>
      </c>
      <c r="E950" s="23">
        <v>40.4754</v>
      </c>
      <c r="F950" s="23">
        <v>0.13519200000000001</v>
      </c>
      <c r="G950" s="23">
        <v>0.48413699999999998</v>
      </c>
      <c r="H950" s="23">
        <v>0.206564</v>
      </c>
      <c r="I950" s="23">
        <v>8.6443999999999993E-2</v>
      </c>
      <c r="J950" s="23">
        <v>3.3960999999999998E-2</v>
      </c>
      <c r="K950" s="24">
        <v>100.172</v>
      </c>
    </row>
    <row r="951" spans="1:11" x14ac:dyDescent="0.2">
      <c r="B951" s="22" t="s">
        <v>106</v>
      </c>
      <c r="C951" s="23">
        <v>9.6684199999999993</v>
      </c>
      <c r="D951" s="23">
        <v>48.919899999999998</v>
      </c>
      <c r="E951" s="23">
        <v>40.446300000000001</v>
      </c>
      <c r="F951" s="23">
        <v>0.12882199999999999</v>
      </c>
      <c r="G951" s="23">
        <v>0.49454199999999998</v>
      </c>
      <c r="H951" s="23">
        <v>0.202652</v>
      </c>
      <c r="I951" s="23">
        <v>8.6278999999999995E-2</v>
      </c>
      <c r="J951" s="23">
        <v>3.0827E-2</v>
      </c>
      <c r="K951" s="24">
        <v>99.977699999999999</v>
      </c>
    </row>
    <row r="952" spans="1:11" x14ac:dyDescent="0.2">
      <c r="B952" s="22" t="s">
        <v>106</v>
      </c>
      <c r="C952" s="23">
        <v>9.7440300000000004</v>
      </c>
      <c r="D952" s="23">
        <v>48.955300000000001</v>
      </c>
      <c r="E952" s="23">
        <v>40.507800000000003</v>
      </c>
      <c r="F952" s="23">
        <v>0.13301199999999999</v>
      </c>
      <c r="G952" s="23">
        <v>0.493201</v>
      </c>
      <c r="H952" s="23">
        <v>0.211003</v>
      </c>
      <c r="I952" s="23">
        <v>0.100463</v>
      </c>
      <c r="J952" s="23">
        <v>3.3764000000000002E-2</v>
      </c>
      <c r="K952" s="24">
        <v>100.179</v>
      </c>
    </row>
    <row r="953" spans="1:11" x14ac:dyDescent="0.2">
      <c r="A953" s="2" t="s">
        <v>18</v>
      </c>
      <c r="B953" s="22" t="s">
        <v>106</v>
      </c>
      <c r="C953" s="23">
        <v>9.7349399999999999</v>
      </c>
      <c r="D953" s="23">
        <v>49.1494</v>
      </c>
      <c r="E953" s="23">
        <v>40.456200000000003</v>
      </c>
      <c r="F953" s="23">
        <v>0.131213</v>
      </c>
      <c r="G953" s="23">
        <v>0.488062</v>
      </c>
      <c r="H953" s="23">
        <v>0.20918900000000001</v>
      </c>
      <c r="I953" s="23">
        <v>7.5231000000000006E-2</v>
      </c>
      <c r="J953" s="23">
        <v>3.6364E-2</v>
      </c>
      <c r="K953" s="24">
        <v>100.28100000000001</v>
      </c>
    </row>
    <row r="954" spans="1:11" x14ac:dyDescent="0.2">
      <c r="A954" s="2" t="s">
        <v>15</v>
      </c>
      <c r="B954" s="22" t="s">
        <v>107</v>
      </c>
      <c r="C954" s="23">
        <v>30.2728</v>
      </c>
      <c r="D954" s="23">
        <v>32.261299999999999</v>
      </c>
      <c r="E954" s="23">
        <v>36.738599999999998</v>
      </c>
      <c r="F954" s="23">
        <v>0.34099200000000002</v>
      </c>
      <c r="G954" s="23">
        <v>0.31710199999999999</v>
      </c>
      <c r="H954" s="23">
        <v>0.19164400000000001</v>
      </c>
      <c r="I954" s="23">
        <v>4.7023000000000002E-2</v>
      </c>
      <c r="J954" s="23">
        <v>1.1166000000000001E-2</v>
      </c>
      <c r="K954" s="24">
        <v>100.181</v>
      </c>
    </row>
    <row r="955" spans="1:11" x14ac:dyDescent="0.2">
      <c r="B955" s="22" t="s">
        <v>107</v>
      </c>
      <c r="C955" s="23">
        <v>13.144600000000001</v>
      </c>
      <c r="D955" s="23">
        <v>46.254300000000001</v>
      </c>
      <c r="E955" s="23">
        <v>39.945900000000002</v>
      </c>
      <c r="F955" s="23">
        <v>0.18534100000000001</v>
      </c>
      <c r="G955" s="23">
        <v>0.43747200000000003</v>
      </c>
      <c r="H955" s="23">
        <v>0.21138000000000001</v>
      </c>
      <c r="I955" s="23">
        <v>7.2517999999999999E-2</v>
      </c>
      <c r="J955" s="23">
        <v>3.1056E-2</v>
      </c>
      <c r="K955" s="24">
        <v>100.283</v>
      </c>
    </row>
    <row r="956" spans="1:11" x14ac:dyDescent="0.2">
      <c r="B956" s="22" t="s">
        <v>107</v>
      </c>
      <c r="C956" s="23">
        <v>11.4505</v>
      </c>
      <c r="D956" s="23">
        <v>47.679900000000004</v>
      </c>
      <c r="E956" s="23">
        <v>40.220199999999998</v>
      </c>
      <c r="F956" s="23">
        <v>0.159773</v>
      </c>
      <c r="G956" s="23">
        <v>0.48979200000000001</v>
      </c>
      <c r="H956" s="23">
        <v>0.20654800000000001</v>
      </c>
      <c r="I956" s="23">
        <v>7.5051000000000007E-2</v>
      </c>
      <c r="J956" s="23">
        <v>2.6401000000000001E-2</v>
      </c>
      <c r="K956" s="24">
        <v>100.30800000000001</v>
      </c>
    </row>
    <row r="957" spans="1:11" x14ac:dyDescent="0.2">
      <c r="B957" s="22" t="s">
        <v>107</v>
      </c>
      <c r="C957" s="23">
        <v>10.320499999999999</v>
      </c>
      <c r="D957" s="23">
        <v>48.3735</v>
      </c>
      <c r="E957" s="23">
        <v>40.366199999999999</v>
      </c>
      <c r="F957" s="23">
        <v>0.140934</v>
      </c>
      <c r="G957" s="23">
        <v>0.50240799999999997</v>
      </c>
      <c r="H957" s="23">
        <v>0.20435500000000001</v>
      </c>
      <c r="I957" s="23">
        <v>8.8984999999999995E-2</v>
      </c>
      <c r="J957" s="23">
        <v>3.1281999999999997E-2</v>
      </c>
      <c r="K957" s="24">
        <v>100.02800000000001</v>
      </c>
    </row>
    <row r="958" spans="1:11" x14ac:dyDescent="0.2">
      <c r="B958" s="22" t="s">
        <v>107</v>
      </c>
      <c r="C958" s="23">
        <v>9.8391300000000008</v>
      </c>
      <c r="D958" s="23">
        <v>48.872300000000003</v>
      </c>
      <c r="E958" s="23">
        <v>40.418599999999998</v>
      </c>
      <c r="F958" s="23">
        <v>0.13720599999999999</v>
      </c>
      <c r="G958" s="23">
        <v>0.50206300000000004</v>
      </c>
      <c r="H958" s="23">
        <v>0.204817</v>
      </c>
      <c r="I958" s="23">
        <v>8.8371000000000005E-2</v>
      </c>
      <c r="J958" s="23">
        <v>3.6212000000000001E-2</v>
      </c>
      <c r="K958" s="24">
        <v>100.099</v>
      </c>
    </row>
    <row r="959" spans="1:11" x14ac:dyDescent="0.2">
      <c r="B959" s="22" t="s">
        <v>107</v>
      </c>
      <c r="C959" s="23">
        <v>9.6980400000000007</v>
      </c>
      <c r="D959" s="23">
        <v>48.801000000000002</v>
      </c>
      <c r="E959" s="23">
        <v>40.463999999999999</v>
      </c>
      <c r="F959" s="23">
        <v>0.13389799999999999</v>
      </c>
      <c r="G959" s="23">
        <v>0.49019200000000002</v>
      </c>
      <c r="H959" s="23">
        <v>0.29399500000000001</v>
      </c>
      <c r="I959" s="23">
        <v>8.3038000000000001E-2</v>
      </c>
      <c r="J959" s="23">
        <v>4.1114999999999999E-2</v>
      </c>
      <c r="K959" s="24">
        <v>100.005</v>
      </c>
    </row>
    <row r="960" spans="1:11" x14ac:dyDescent="0.2">
      <c r="B960" s="22" t="s">
        <v>107</v>
      </c>
      <c r="C960" s="23">
        <v>9.6071399999999993</v>
      </c>
      <c r="D960" s="23">
        <v>49.092599999999997</v>
      </c>
      <c r="E960" s="23">
        <v>40.571800000000003</v>
      </c>
      <c r="F960" s="23">
        <v>0.12833900000000001</v>
      </c>
      <c r="G960" s="23">
        <v>0.50702000000000003</v>
      </c>
      <c r="H960" s="23">
        <v>0.20167499999999999</v>
      </c>
      <c r="I960" s="23">
        <v>9.6076999999999996E-2</v>
      </c>
      <c r="J960" s="23">
        <v>3.8336000000000002E-2</v>
      </c>
      <c r="K960" s="24">
        <v>100.24299999999999</v>
      </c>
    </row>
    <row r="961" spans="2:11" x14ac:dyDescent="0.2">
      <c r="B961" s="22" t="s">
        <v>107</v>
      </c>
      <c r="C961" s="23">
        <v>9.5934299999999997</v>
      </c>
      <c r="D961" s="23">
        <v>49.0886</v>
      </c>
      <c r="E961" s="23">
        <v>40.4773</v>
      </c>
      <c r="F961" s="23">
        <v>0.13095599999999999</v>
      </c>
      <c r="G961" s="23">
        <v>0.50265000000000004</v>
      </c>
      <c r="H961" s="23">
        <v>0.20586499999999999</v>
      </c>
      <c r="I961" s="23">
        <v>8.5966000000000001E-2</v>
      </c>
      <c r="J961" s="23">
        <v>3.7373000000000003E-2</v>
      </c>
      <c r="K961" s="24">
        <v>100.122</v>
      </c>
    </row>
    <row r="962" spans="2:11" x14ac:dyDescent="0.2">
      <c r="B962" s="22" t="s">
        <v>107</v>
      </c>
      <c r="C962" s="23">
        <v>9.6069200000000006</v>
      </c>
      <c r="D962" s="23">
        <v>49.125500000000002</v>
      </c>
      <c r="E962" s="23">
        <v>40.4636</v>
      </c>
      <c r="F962" s="23">
        <v>0.13699</v>
      </c>
      <c r="G962" s="23">
        <v>0.51161500000000004</v>
      </c>
      <c r="H962" s="23">
        <v>0.20267299999999999</v>
      </c>
      <c r="I962" s="23">
        <v>9.5860000000000001E-2</v>
      </c>
      <c r="J962" s="23">
        <v>2.9717E-2</v>
      </c>
      <c r="K962" s="24">
        <v>100.173</v>
      </c>
    </row>
    <row r="963" spans="2:11" x14ac:dyDescent="0.2">
      <c r="B963" s="22" t="s">
        <v>107</v>
      </c>
      <c r="C963" s="23">
        <v>9.6421899999999994</v>
      </c>
      <c r="D963" s="23">
        <v>49.057499999999997</v>
      </c>
      <c r="E963" s="23">
        <v>40.493400000000001</v>
      </c>
      <c r="F963" s="23">
        <v>0.12956699999999999</v>
      </c>
      <c r="G963" s="23">
        <v>0.49245899999999998</v>
      </c>
      <c r="H963" s="23">
        <v>0.20067299999999999</v>
      </c>
      <c r="I963" s="23">
        <v>7.8999E-2</v>
      </c>
      <c r="J963" s="23">
        <v>3.9814000000000002E-2</v>
      </c>
      <c r="K963" s="24">
        <v>100.13500000000001</v>
      </c>
    </row>
    <row r="964" spans="2:11" x14ac:dyDescent="0.2">
      <c r="B964" s="22" t="s">
        <v>107</v>
      </c>
      <c r="C964" s="23">
        <v>9.67361</v>
      </c>
      <c r="D964" s="23">
        <v>49.009700000000002</v>
      </c>
      <c r="E964" s="23">
        <v>40.564799999999998</v>
      </c>
      <c r="F964" s="23">
        <v>0.13455700000000001</v>
      </c>
      <c r="G964" s="23">
        <v>0.50015200000000004</v>
      </c>
      <c r="H964" s="23">
        <v>0.205708</v>
      </c>
      <c r="I964" s="23">
        <v>0.101469</v>
      </c>
      <c r="J964" s="23">
        <v>5.1244999999999999E-2</v>
      </c>
      <c r="K964" s="24">
        <v>100.241</v>
      </c>
    </row>
    <row r="965" spans="2:11" x14ac:dyDescent="0.2">
      <c r="B965" s="22" t="s">
        <v>107</v>
      </c>
      <c r="C965" s="23">
        <v>9.7436699999999998</v>
      </c>
      <c r="D965" s="23">
        <v>49.037399999999998</v>
      </c>
      <c r="E965" s="23">
        <v>40.520400000000002</v>
      </c>
      <c r="F965" s="23">
        <v>0.122949</v>
      </c>
      <c r="G965" s="23">
        <v>0.50475300000000001</v>
      </c>
      <c r="H965" s="23">
        <v>0.205206</v>
      </c>
      <c r="I965" s="23">
        <v>9.0103000000000003E-2</v>
      </c>
      <c r="J965" s="23">
        <v>3.5855999999999999E-2</v>
      </c>
      <c r="K965" s="24">
        <v>100.26</v>
      </c>
    </row>
    <row r="966" spans="2:11" x14ac:dyDescent="0.2">
      <c r="B966" s="22" t="s">
        <v>107</v>
      </c>
      <c r="C966" s="23">
        <v>9.7460699999999996</v>
      </c>
      <c r="D966" s="23">
        <v>48.977899999999998</v>
      </c>
      <c r="E966" s="23">
        <v>40.390300000000003</v>
      </c>
      <c r="F966" s="23">
        <v>0.12761700000000001</v>
      </c>
      <c r="G966" s="23">
        <v>0.49761499999999997</v>
      </c>
      <c r="H966" s="23">
        <v>0.203571</v>
      </c>
      <c r="I966" s="23">
        <v>8.3865999999999996E-2</v>
      </c>
      <c r="J966" s="23">
        <v>2.2960999999999999E-2</v>
      </c>
      <c r="K966" s="24">
        <v>100.05</v>
      </c>
    </row>
    <row r="967" spans="2:11" x14ac:dyDescent="0.2">
      <c r="B967" s="22" t="s">
        <v>107</v>
      </c>
      <c r="C967" s="23">
        <v>9.7526700000000002</v>
      </c>
      <c r="D967" s="23">
        <v>48.820700000000002</v>
      </c>
      <c r="E967" s="23">
        <v>40.4589</v>
      </c>
      <c r="F967" s="23">
        <v>0.12944600000000001</v>
      </c>
      <c r="G967" s="23">
        <v>0.49006100000000002</v>
      </c>
      <c r="H967" s="23">
        <v>0.205066</v>
      </c>
      <c r="I967" s="23">
        <v>7.7352000000000004E-2</v>
      </c>
      <c r="J967" s="23">
        <v>3.7419000000000001E-2</v>
      </c>
      <c r="K967" s="24">
        <v>99.971599999999995</v>
      </c>
    </row>
    <row r="968" spans="2:11" x14ac:dyDescent="0.2">
      <c r="B968" s="22" t="s">
        <v>107</v>
      </c>
      <c r="C968" s="23">
        <v>9.7258999999999993</v>
      </c>
      <c r="D968" s="23">
        <v>49.102800000000002</v>
      </c>
      <c r="E968" s="23">
        <v>40.452399999999997</v>
      </c>
      <c r="F968" s="23">
        <v>0.138765</v>
      </c>
      <c r="G968" s="23">
        <v>0.48980899999999999</v>
      </c>
      <c r="H968" s="23">
        <v>0.20274800000000001</v>
      </c>
      <c r="I968" s="23">
        <v>0.106444</v>
      </c>
      <c r="J968" s="23">
        <v>4.4137999999999997E-2</v>
      </c>
      <c r="K968" s="24">
        <v>100.26300000000001</v>
      </c>
    </row>
    <row r="969" spans="2:11" x14ac:dyDescent="0.2">
      <c r="B969" s="22" t="s">
        <v>107</v>
      </c>
      <c r="C969" s="23">
        <v>9.7421600000000002</v>
      </c>
      <c r="D969" s="23">
        <v>49.247300000000003</v>
      </c>
      <c r="E969" s="23">
        <v>40.5383</v>
      </c>
      <c r="F969" s="23">
        <v>0.13447899999999999</v>
      </c>
      <c r="G969" s="23">
        <v>0.47994500000000001</v>
      </c>
      <c r="H969" s="23">
        <v>0.20465900000000001</v>
      </c>
      <c r="I969" s="23">
        <v>9.5684000000000005E-2</v>
      </c>
      <c r="J969" s="23">
        <v>5.0207000000000002E-2</v>
      </c>
      <c r="K969" s="24">
        <v>100.49299999999999</v>
      </c>
    </row>
    <row r="970" spans="2:11" x14ac:dyDescent="0.2">
      <c r="B970" s="22" t="s">
        <v>107</v>
      </c>
      <c r="C970" s="23">
        <v>9.7413000000000007</v>
      </c>
      <c r="D970" s="23">
        <v>49.235599999999998</v>
      </c>
      <c r="E970" s="23">
        <v>40.520600000000002</v>
      </c>
      <c r="F970" s="23">
        <v>0.13913700000000001</v>
      </c>
      <c r="G970" s="23">
        <v>0.47716500000000001</v>
      </c>
      <c r="H970" s="23">
        <v>0.20494200000000001</v>
      </c>
      <c r="I970" s="23">
        <v>9.5420000000000005E-2</v>
      </c>
      <c r="J970" s="23">
        <v>3.5150000000000001E-2</v>
      </c>
      <c r="K970" s="24">
        <v>100.449</v>
      </c>
    </row>
    <row r="971" spans="2:11" x14ac:dyDescent="0.2">
      <c r="B971" s="22" t="s">
        <v>107</v>
      </c>
      <c r="C971" s="23">
        <v>9.7243200000000005</v>
      </c>
      <c r="D971" s="23">
        <v>48.924900000000001</v>
      </c>
      <c r="E971" s="23">
        <v>40.492100000000001</v>
      </c>
      <c r="F971" s="23">
        <v>0.13556399999999999</v>
      </c>
      <c r="G971" s="23">
        <v>0.47576200000000002</v>
      </c>
      <c r="H971" s="23">
        <v>0.203622</v>
      </c>
      <c r="I971" s="23">
        <v>8.2090999999999997E-2</v>
      </c>
      <c r="J971" s="23">
        <v>4.7370000000000002E-2</v>
      </c>
      <c r="K971" s="24">
        <v>100.086</v>
      </c>
    </row>
    <row r="972" spans="2:11" x14ac:dyDescent="0.2">
      <c r="B972" s="22" t="s">
        <v>107</v>
      </c>
      <c r="C972" s="23">
        <v>9.7840299999999996</v>
      </c>
      <c r="D972" s="23">
        <v>49.4467</v>
      </c>
      <c r="E972" s="23">
        <v>40.358400000000003</v>
      </c>
      <c r="F972" s="23">
        <v>0.132713</v>
      </c>
      <c r="G972" s="23">
        <v>0.48787599999999998</v>
      </c>
      <c r="H972" s="23">
        <v>0.20649000000000001</v>
      </c>
      <c r="I972" s="23">
        <v>9.5324999999999993E-2</v>
      </c>
      <c r="J972" s="23">
        <v>4.0869000000000003E-2</v>
      </c>
      <c r="K972" s="24">
        <v>100.55200000000001</v>
      </c>
    </row>
    <row r="973" spans="2:11" x14ac:dyDescent="0.2">
      <c r="B973" s="22" t="s">
        <v>107</v>
      </c>
      <c r="C973" s="23">
        <v>9.7418999999999993</v>
      </c>
      <c r="D973" s="23">
        <v>49.064399999999999</v>
      </c>
      <c r="E973" s="23">
        <v>40.476300000000002</v>
      </c>
      <c r="F973" s="23">
        <v>0.13033500000000001</v>
      </c>
      <c r="G973" s="23">
        <v>0.47487699999999999</v>
      </c>
      <c r="H973" s="23">
        <v>0.202983</v>
      </c>
      <c r="I973" s="23">
        <v>9.6331E-2</v>
      </c>
      <c r="J973" s="23">
        <v>4.5633E-2</v>
      </c>
      <c r="K973" s="24">
        <v>100.233</v>
      </c>
    </row>
    <row r="974" spans="2:11" x14ac:dyDescent="0.2">
      <c r="B974" s="22" t="s">
        <v>107</v>
      </c>
      <c r="C974" s="23">
        <v>9.7789999999999999</v>
      </c>
      <c r="D974" s="23">
        <v>48.813499999999998</v>
      </c>
      <c r="E974" s="23">
        <v>40.465499999999999</v>
      </c>
      <c r="F974" s="23">
        <v>0.122451</v>
      </c>
      <c r="G974" s="23">
        <v>0.47906500000000002</v>
      </c>
      <c r="H974" s="23">
        <v>0.20463300000000001</v>
      </c>
      <c r="I974" s="23">
        <v>9.5469999999999999E-2</v>
      </c>
      <c r="J974" s="23">
        <v>4.7660000000000001E-2</v>
      </c>
      <c r="K974" s="24">
        <v>100.00700000000001</v>
      </c>
    </row>
    <row r="975" spans="2:11" x14ac:dyDescent="0.2">
      <c r="B975" s="22" t="s">
        <v>107</v>
      </c>
      <c r="C975" s="23">
        <v>9.73081</v>
      </c>
      <c r="D975" s="23">
        <v>49.235100000000003</v>
      </c>
      <c r="E975" s="23">
        <v>40.497599999999998</v>
      </c>
      <c r="F975" s="23">
        <v>0.13655500000000001</v>
      </c>
      <c r="G975" s="23">
        <v>0.48816100000000001</v>
      </c>
      <c r="H975" s="23">
        <v>0.20816799999999999</v>
      </c>
      <c r="I975" s="23">
        <v>9.5776E-2</v>
      </c>
      <c r="J975" s="23">
        <v>3.2994999999999997E-2</v>
      </c>
      <c r="K975" s="24">
        <v>100.425</v>
      </c>
    </row>
    <row r="976" spans="2:11" x14ac:dyDescent="0.2">
      <c r="B976" s="22" t="s">
        <v>107</v>
      </c>
      <c r="C976" s="23">
        <v>9.7292299999999994</v>
      </c>
      <c r="D976" s="23">
        <v>49.288499999999999</v>
      </c>
      <c r="E976" s="23">
        <v>40.5092</v>
      </c>
      <c r="F976" s="23">
        <v>0.142315</v>
      </c>
      <c r="G976" s="23">
        <v>0.48992000000000002</v>
      </c>
      <c r="H976" s="23">
        <v>0.20179900000000001</v>
      </c>
      <c r="I976" s="23">
        <v>9.6198000000000006E-2</v>
      </c>
      <c r="J976" s="23">
        <v>3.9934999999999998E-2</v>
      </c>
      <c r="K976" s="24">
        <v>100.497</v>
      </c>
    </row>
    <row r="977" spans="1:11" x14ac:dyDescent="0.2">
      <c r="B977" s="22" t="s">
        <v>107</v>
      </c>
      <c r="C977" s="23">
        <v>9.7537299999999991</v>
      </c>
      <c r="D977" s="23">
        <v>48.950200000000002</v>
      </c>
      <c r="E977" s="23">
        <v>40.485799999999998</v>
      </c>
      <c r="F977" s="23">
        <v>0.142403</v>
      </c>
      <c r="G977" s="23">
        <v>0.48353499999999999</v>
      </c>
      <c r="H977" s="23">
        <v>0.20454</v>
      </c>
      <c r="I977" s="23">
        <v>8.6210999999999996E-2</v>
      </c>
      <c r="J977" s="23">
        <v>3.6531000000000001E-2</v>
      </c>
      <c r="K977" s="24">
        <v>100.143</v>
      </c>
    </row>
    <row r="978" spans="1:11" x14ac:dyDescent="0.2">
      <c r="A978" s="2" t="s">
        <v>18</v>
      </c>
      <c r="B978" s="22" t="s">
        <v>107</v>
      </c>
      <c r="C978" s="23">
        <v>9.7620500000000003</v>
      </c>
      <c r="D978" s="23">
        <v>48.873699999999999</v>
      </c>
      <c r="E978" s="23">
        <v>40.497300000000003</v>
      </c>
      <c r="F978" s="23">
        <v>0.13150800000000001</v>
      </c>
      <c r="G978" s="23">
        <v>0.48898999999999998</v>
      </c>
      <c r="H978" s="23">
        <v>0.201378</v>
      </c>
      <c r="I978" s="23">
        <v>8.6094000000000004E-2</v>
      </c>
      <c r="J978" s="23">
        <v>3.3403000000000002E-2</v>
      </c>
      <c r="K978" s="24">
        <v>100.074</v>
      </c>
    </row>
    <row r="979" spans="1:11" x14ac:dyDescent="0.2">
      <c r="A979" s="2" t="s">
        <v>15</v>
      </c>
      <c r="B979" s="22" t="s">
        <v>108</v>
      </c>
      <c r="C979" s="23">
        <v>16.571899999999999</v>
      </c>
      <c r="D979" s="23">
        <v>43.401800000000001</v>
      </c>
      <c r="E979" s="23">
        <v>39.198099999999997</v>
      </c>
      <c r="F979" s="23">
        <v>0.21276100000000001</v>
      </c>
      <c r="G979" s="23">
        <v>0.34337299999999998</v>
      </c>
      <c r="H979" s="23">
        <v>0.270063</v>
      </c>
      <c r="I979" s="23">
        <v>4.9669999999999999E-2</v>
      </c>
      <c r="J979" s="23">
        <v>2.5752000000000001E-2</v>
      </c>
      <c r="K979" s="24">
        <v>100.07299999999999</v>
      </c>
    </row>
    <row r="980" spans="1:11" x14ac:dyDescent="0.2">
      <c r="B980" s="22" t="s">
        <v>108</v>
      </c>
      <c r="C980" s="23">
        <v>13.8956</v>
      </c>
      <c r="D980" s="23">
        <v>45.310699999999997</v>
      </c>
      <c r="E980" s="23">
        <v>39.610700000000001</v>
      </c>
      <c r="F980" s="23">
        <v>0.17866499999999999</v>
      </c>
      <c r="G980" s="23">
        <v>0.44866600000000001</v>
      </c>
      <c r="H980" s="23">
        <v>0.21782799999999999</v>
      </c>
      <c r="I980" s="23">
        <v>8.7736999999999996E-2</v>
      </c>
      <c r="J980" s="23">
        <v>2.5618999999999999E-2</v>
      </c>
      <c r="K980" s="24">
        <v>99.775499999999994</v>
      </c>
    </row>
    <row r="981" spans="1:11" x14ac:dyDescent="0.2">
      <c r="B981" s="22" t="s">
        <v>108</v>
      </c>
      <c r="C981" s="23">
        <v>11.7224</v>
      </c>
      <c r="D981" s="23">
        <v>47.273200000000003</v>
      </c>
      <c r="E981" s="23">
        <v>39.8352</v>
      </c>
      <c r="F981" s="23">
        <v>0.156058</v>
      </c>
      <c r="G981" s="23">
        <v>0.48744700000000002</v>
      </c>
      <c r="H981" s="23">
        <v>0.20406299999999999</v>
      </c>
      <c r="I981" s="23">
        <v>8.2447000000000006E-2</v>
      </c>
      <c r="J981" s="23">
        <v>4.4824999999999997E-2</v>
      </c>
      <c r="K981" s="24">
        <v>99.805700000000002</v>
      </c>
    </row>
    <row r="982" spans="1:11" x14ac:dyDescent="0.2">
      <c r="B982" s="22" t="s">
        <v>108</v>
      </c>
      <c r="C982" s="23">
        <v>10.4238</v>
      </c>
      <c r="D982" s="23">
        <v>48.409199999999998</v>
      </c>
      <c r="E982" s="23">
        <v>40.148499999999999</v>
      </c>
      <c r="F982" s="23">
        <v>0.13428300000000001</v>
      </c>
      <c r="G982" s="23">
        <v>0.50023200000000001</v>
      </c>
      <c r="H982" s="23">
        <v>0.202267</v>
      </c>
      <c r="I982" s="23">
        <v>8.4870000000000001E-2</v>
      </c>
      <c r="J982" s="23">
        <v>3.9484999999999999E-2</v>
      </c>
      <c r="K982" s="24">
        <v>99.942599999999999</v>
      </c>
    </row>
    <row r="983" spans="1:11" x14ac:dyDescent="0.2">
      <c r="B983" s="22" t="s">
        <v>108</v>
      </c>
      <c r="C983" s="23">
        <v>9.8890600000000006</v>
      </c>
      <c r="D983" s="23">
        <v>48.490699999999997</v>
      </c>
      <c r="E983" s="23">
        <v>40.230400000000003</v>
      </c>
      <c r="F983" s="23">
        <v>0.143619</v>
      </c>
      <c r="G983" s="23">
        <v>0.49312499999999998</v>
      </c>
      <c r="H983" s="23">
        <v>0.205238</v>
      </c>
      <c r="I983" s="23">
        <v>8.9359999999999995E-2</v>
      </c>
      <c r="J983" s="23">
        <v>5.5940999999999998E-2</v>
      </c>
      <c r="K983" s="24">
        <v>99.597399999999993</v>
      </c>
    </row>
    <row r="984" spans="1:11" x14ac:dyDescent="0.2">
      <c r="B984" s="22" t="s">
        <v>108</v>
      </c>
      <c r="C984" s="23">
        <v>9.6222899999999996</v>
      </c>
      <c r="D984" s="23">
        <v>48.764499999999998</v>
      </c>
      <c r="E984" s="23">
        <v>40.270499999999998</v>
      </c>
      <c r="F984" s="23">
        <v>0.135994</v>
      </c>
      <c r="G984" s="23">
        <v>0.493087</v>
      </c>
      <c r="H984" s="23">
        <v>0.20291100000000001</v>
      </c>
      <c r="I984" s="23">
        <v>8.6885000000000004E-2</v>
      </c>
      <c r="J984" s="23">
        <v>4.3958999999999998E-2</v>
      </c>
      <c r="K984" s="24">
        <v>99.620199999999997</v>
      </c>
    </row>
    <row r="985" spans="1:11" x14ac:dyDescent="0.2">
      <c r="B985" s="22" t="s">
        <v>108</v>
      </c>
      <c r="C985" s="23">
        <v>9.5950900000000008</v>
      </c>
      <c r="D985" s="23">
        <v>48.895800000000001</v>
      </c>
      <c r="E985" s="23">
        <v>40.2515</v>
      </c>
      <c r="F985" s="23">
        <v>0.13583000000000001</v>
      </c>
      <c r="G985" s="23">
        <v>0.48767100000000002</v>
      </c>
      <c r="H985" s="23">
        <v>0.205346</v>
      </c>
      <c r="I985" s="23">
        <v>7.5469999999999995E-2</v>
      </c>
      <c r="J985" s="23">
        <v>3.7562999999999999E-2</v>
      </c>
      <c r="K985" s="24">
        <v>99.684299999999993</v>
      </c>
    </row>
    <row r="986" spans="1:11" x14ac:dyDescent="0.2">
      <c r="B986" s="22" t="s">
        <v>108</v>
      </c>
      <c r="C986" s="23">
        <v>9.5448400000000007</v>
      </c>
      <c r="D986" s="23">
        <v>48.600299999999997</v>
      </c>
      <c r="E986" s="23">
        <v>40.121600000000001</v>
      </c>
      <c r="F986" s="23">
        <v>0.13159199999999999</v>
      </c>
      <c r="G986" s="23">
        <v>0.491091</v>
      </c>
      <c r="H986" s="23">
        <v>0.203767</v>
      </c>
      <c r="I986" s="23">
        <v>9.7464999999999996E-2</v>
      </c>
      <c r="J986" s="23">
        <v>4.7515000000000002E-2</v>
      </c>
      <c r="K986" s="24">
        <v>99.238200000000006</v>
      </c>
    </row>
    <row r="987" spans="1:11" x14ac:dyDescent="0.2">
      <c r="B987" s="22" t="s">
        <v>108</v>
      </c>
      <c r="C987" s="23">
        <v>9.6307899999999993</v>
      </c>
      <c r="D987" s="23">
        <v>48.757800000000003</v>
      </c>
      <c r="E987" s="23">
        <v>40.266800000000003</v>
      </c>
      <c r="F987" s="23">
        <v>0.140378</v>
      </c>
      <c r="G987" s="23">
        <v>0.49027599999999999</v>
      </c>
      <c r="H987" s="23">
        <v>0.204928</v>
      </c>
      <c r="I987" s="23">
        <v>8.2369999999999999E-2</v>
      </c>
      <c r="J987" s="23">
        <v>3.4313000000000003E-2</v>
      </c>
      <c r="K987" s="24">
        <v>99.607699999999994</v>
      </c>
    </row>
    <row r="988" spans="1:11" x14ac:dyDescent="0.2">
      <c r="B988" s="22" t="s">
        <v>108</v>
      </c>
      <c r="C988" s="23">
        <v>9.5828000000000007</v>
      </c>
      <c r="D988" s="23">
        <v>48.717599999999997</v>
      </c>
      <c r="E988" s="23">
        <v>40.247399999999999</v>
      </c>
      <c r="F988" s="23">
        <v>0.13614000000000001</v>
      </c>
      <c r="G988" s="23">
        <v>0.49398199999999998</v>
      </c>
      <c r="H988" s="23">
        <v>0.20757200000000001</v>
      </c>
      <c r="I988" s="23">
        <v>7.9837000000000005E-2</v>
      </c>
      <c r="J988" s="23">
        <v>3.4575000000000002E-2</v>
      </c>
      <c r="K988" s="24">
        <v>99.5</v>
      </c>
    </row>
    <row r="989" spans="1:11" x14ac:dyDescent="0.2">
      <c r="B989" s="22" t="s">
        <v>108</v>
      </c>
      <c r="C989" s="23">
        <v>9.6015300000000003</v>
      </c>
      <c r="D989" s="23">
        <v>48.7408</v>
      </c>
      <c r="E989" s="23">
        <v>40.308500000000002</v>
      </c>
      <c r="F989" s="23">
        <v>0.13211999999999999</v>
      </c>
      <c r="G989" s="23">
        <v>0.49095499999999997</v>
      </c>
      <c r="H989" s="23">
        <v>0.20632200000000001</v>
      </c>
      <c r="I989" s="23">
        <v>8.9347999999999997E-2</v>
      </c>
      <c r="J989" s="23">
        <v>2.5322000000000001E-2</v>
      </c>
      <c r="K989" s="24">
        <v>99.594899999999996</v>
      </c>
    </row>
    <row r="990" spans="1:11" x14ac:dyDescent="0.2">
      <c r="B990" s="22" t="s">
        <v>108</v>
      </c>
      <c r="C990" s="23">
        <v>9.6328999999999994</v>
      </c>
      <c r="D990" s="23">
        <v>48.6126</v>
      </c>
      <c r="E990" s="23">
        <v>40.210900000000002</v>
      </c>
      <c r="F990" s="23">
        <v>0.128139</v>
      </c>
      <c r="G990" s="23">
        <v>0.48815599999999998</v>
      </c>
      <c r="H990" s="23">
        <v>0.20815900000000001</v>
      </c>
      <c r="I990" s="23">
        <v>8.1044000000000005E-2</v>
      </c>
      <c r="J990" s="23">
        <v>2.6564999999999998E-2</v>
      </c>
      <c r="K990" s="24">
        <v>99.388499999999993</v>
      </c>
    </row>
    <row r="991" spans="1:11" x14ac:dyDescent="0.2">
      <c r="B991" s="22" t="s">
        <v>108</v>
      </c>
      <c r="C991" s="23">
        <v>9.6215700000000002</v>
      </c>
      <c r="D991" s="23">
        <v>49.184800000000003</v>
      </c>
      <c r="E991" s="23">
        <v>40.417999999999999</v>
      </c>
      <c r="F991" s="23">
        <v>0.13023899999999999</v>
      </c>
      <c r="G991" s="23">
        <v>0.48726999999999998</v>
      </c>
      <c r="H991" s="23">
        <v>0.20168700000000001</v>
      </c>
      <c r="I991" s="23">
        <v>8.6719000000000004E-2</v>
      </c>
      <c r="J991" s="23">
        <v>3.9391000000000002E-2</v>
      </c>
      <c r="K991" s="24">
        <v>100.17</v>
      </c>
    </row>
    <row r="992" spans="1:11" x14ac:dyDescent="0.2">
      <c r="B992" s="22" t="s">
        <v>108</v>
      </c>
      <c r="C992" s="23">
        <v>9.7032100000000003</v>
      </c>
      <c r="D992" s="23">
        <v>48.885100000000001</v>
      </c>
      <c r="E992" s="23">
        <v>40.553699999999999</v>
      </c>
      <c r="F992" s="23">
        <v>0.12578</v>
      </c>
      <c r="G992" s="23">
        <v>0.491008</v>
      </c>
      <c r="H992" s="23">
        <v>0.202514</v>
      </c>
      <c r="I992" s="23">
        <v>9.5800999999999997E-2</v>
      </c>
      <c r="J992" s="23">
        <v>3.3196000000000003E-2</v>
      </c>
      <c r="K992" s="24">
        <v>100.09</v>
      </c>
    </row>
    <row r="993" spans="1:11" x14ac:dyDescent="0.2">
      <c r="B993" s="22" t="s">
        <v>108</v>
      </c>
      <c r="C993" s="23">
        <v>9.6986299999999996</v>
      </c>
      <c r="D993" s="23">
        <v>49.055300000000003</v>
      </c>
      <c r="E993" s="23">
        <v>40.507899999999999</v>
      </c>
      <c r="F993" s="23">
        <v>0.13442899999999999</v>
      </c>
      <c r="G993" s="23">
        <v>0.49401</v>
      </c>
      <c r="H993" s="23">
        <v>0.20494699999999999</v>
      </c>
      <c r="I993" s="23">
        <v>8.4232000000000001E-2</v>
      </c>
      <c r="J993" s="23">
        <v>6.2403E-2</v>
      </c>
      <c r="K993" s="24">
        <v>100.242</v>
      </c>
    </row>
    <row r="994" spans="1:11" x14ac:dyDescent="0.2">
      <c r="B994" s="22" t="s">
        <v>108</v>
      </c>
      <c r="C994" s="23">
        <v>9.6195900000000005</v>
      </c>
      <c r="D994" s="23">
        <v>48.817100000000003</v>
      </c>
      <c r="E994" s="23">
        <v>40.520899999999997</v>
      </c>
      <c r="F994" s="23">
        <v>0.13105700000000001</v>
      </c>
      <c r="G994" s="23">
        <v>0.489319</v>
      </c>
      <c r="H994" s="23">
        <v>0.20549400000000001</v>
      </c>
      <c r="I994" s="23">
        <v>8.5709999999999995E-2</v>
      </c>
      <c r="J994" s="23">
        <v>4.0896000000000002E-2</v>
      </c>
      <c r="K994" s="24">
        <v>99.9101</v>
      </c>
    </row>
    <row r="995" spans="1:11" x14ac:dyDescent="0.2">
      <c r="B995" s="22" t="s">
        <v>108</v>
      </c>
      <c r="C995" s="23">
        <v>9.6623199999999994</v>
      </c>
      <c r="D995" s="23">
        <v>49.096600000000002</v>
      </c>
      <c r="E995" s="23">
        <v>40.576500000000003</v>
      </c>
      <c r="F995" s="23">
        <v>0.12807299999999999</v>
      </c>
      <c r="G995" s="23">
        <v>0.495116</v>
      </c>
      <c r="H995" s="23">
        <v>0.206793</v>
      </c>
      <c r="I995" s="23">
        <v>7.5019000000000002E-2</v>
      </c>
      <c r="J995" s="23">
        <v>3.9690000000000003E-2</v>
      </c>
      <c r="K995" s="24">
        <v>100.28</v>
      </c>
    </row>
    <row r="996" spans="1:11" x14ac:dyDescent="0.2">
      <c r="B996" s="22" t="s">
        <v>108</v>
      </c>
      <c r="C996" s="23">
        <v>9.6922800000000002</v>
      </c>
      <c r="D996" s="23">
        <v>48.796399999999998</v>
      </c>
      <c r="E996" s="23">
        <v>40.478700000000003</v>
      </c>
      <c r="F996" s="23">
        <v>0.127442</v>
      </c>
      <c r="G996" s="23">
        <v>0.49940499999999999</v>
      </c>
      <c r="H996" s="23">
        <v>0.203676</v>
      </c>
      <c r="I996" s="23">
        <v>8.2362000000000005E-2</v>
      </c>
      <c r="J996" s="23">
        <v>3.6456000000000002E-2</v>
      </c>
      <c r="K996" s="24">
        <v>99.916700000000006</v>
      </c>
    </row>
    <row r="997" spans="1:11" x14ac:dyDescent="0.2">
      <c r="B997" s="22" t="s">
        <v>108</v>
      </c>
      <c r="C997" s="23">
        <v>9.7372499999999995</v>
      </c>
      <c r="D997" s="23">
        <v>49.192399999999999</v>
      </c>
      <c r="E997" s="23">
        <v>40.5047</v>
      </c>
      <c r="F997" s="23">
        <v>0.132469</v>
      </c>
      <c r="G997" s="23">
        <v>0.48938599999999999</v>
      </c>
      <c r="H997" s="23">
        <v>0.20527400000000001</v>
      </c>
      <c r="I997" s="23">
        <v>8.7028999999999995E-2</v>
      </c>
      <c r="J997" s="23">
        <v>4.0429E-2</v>
      </c>
      <c r="K997" s="24">
        <v>100.389</v>
      </c>
    </row>
    <row r="998" spans="1:11" x14ac:dyDescent="0.2">
      <c r="B998" s="22" t="s">
        <v>108</v>
      </c>
      <c r="C998" s="23">
        <v>9.6941199999999998</v>
      </c>
      <c r="D998" s="23">
        <v>48.992699999999999</v>
      </c>
      <c r="E998" s="23">
        <v>40.4084</v>
      </c>
      <c r="F998" s="23">
        <v>0.13611899999999999</v>
      </c>
      <c r="G998" s="23">
        <v>0.48954900000000001</v>
      </c>
      <c r="H998" s="23">
        <v>0.203346</v>
      </c>
      <c r="I998" s="23">
        <v>7.5798000000000004E-2</v>
      </c>
      <c r="J998" s="23">
        <v>4.0113000000000003E-2</v>
      </c>
      <c r="K998" s="24">
        <v>100.04</v>
      </c>
    </row>
    <row r="999" spans="1:11" x14ac:dyDescent="0.2">
      <c r="B999" s="22" t="s">
        <v>108</v>
      </c>
      <c r="C999" s="23">
        <v>9.7679200000000002</v>
      </c>
      <c r="D999" s="23">
        <v>49.240200000000002</v>
      </c>
      <c r="E999" s="23">
        <v>40.617600000000003</v>
      </c>
      <c r="F999" s="23">
        <v>0.13963200000000001</v>
      </c>
      <c r="G999" s="23">
        <v>0.496896</v>
      </c>
      <c r="H999" s="23">
        <v>0.20436499999999999</v>
      </c>
      <c r="I999" s="23">
        <v>0.105658</v>
      </c>
      <c r="J999" s="23">
        <v>4.1743000000000002E-2</v>
      </c>
      <c r="K999" s="24">
        <v>100.614</v>
      </c>
    </row>
    <row r="1000" spans="1:11" x14ac:dyDescent="0.2">
      <c r="B1000" s="22" t="s">
        <v>108</v>
      </c>
      <c r="C1000" s="23">
        <v>9.7133299999999991</v>
      </c>
      <c r="D1000" s="23">
        <v>48.839599999999997</v>
      </c>
      <c r="E1000" s="23">
        <v>40.402299999999997</v>
      </c>
      <c r="F1000" s="23">
        <v>0.13607900000000001</v>
      </c>
      <c r="G1000" s="23">
        <v>0.49009799999999998</v>
      </c>
      <c r="H1000" s="23">
        <v>0.20291400000000001</v>
      </c>
      <c r="I1000" s="23">
        <v>8.2716999999999999E-2</v>
      </c>
      <c r="J1000" s="23">
        <v>3.7401999999999998E-2</v>
      </c>
      <c r="K1000" s="24">
        <v>99.904399999999995</v>
      </c>
    </row>
    <row r="1001" spans="1:11" x14ac:dyDescent="0.2">
      <c r="B1001" s="22" t="s">
        <v>108</v>
      </c>
      <c r="C1001" s="23">
        <v>9.7608099999999993</v>
      </c>
      <c r="D1001" s="23">
        <v>49.115900000000003</v>
      </c>
      <c r="E1001" s="23">
        <v>40.542299999999997</v>
      </c>
      <c r="F1001" s="23">
        <v>0.13847300000000001</v>
      </c>
      <c r="G1001" s="23">
        <v>0.50211399999999995</v>
      </c>
      <c r="H1001" s="23">
        <v>0.20730599999999999</v>
      </c>
      <c r="I1001" s="23">
        <v>8.0255000000000007E-2</v>
      </c>
      <c r="J1001" s="23">
        <v>3.295E-2</v>
      </c>
      <c r="K1001" s="24">
        <v>100.38</v>
      </c>
    </row>
    <row r="1002" spans="1:11" x14ac:dyDescent="0.2">
      <c r="A1002" s="2" t="s">
        <v>18</v>
      </c>
      <c r="B1002" s="22" t="s">
        <v>108</v>
      </c>
      <c r="C1002" s="23">
        <v>9.8138900000000007</v>
      </c>
      <c r="D1002" s="23">
        <v>48.886200000000002</v>
      </c>
      <c r="E1002" s="23">
        <v>40.534599999999998</v>
      </c>
      <c r="F1002" s="23">
        <v>0.131323</v>
      </c>
      <c r="G1002" s="23">
        <v>0.48725000000000002</v>
      </c>
      <c r="H1002" s="23">
        <v>0.205981</v>
      </c>
      <c r="I1002" s="23">
        <v>9.8364999999999994E-2</v>
      </c>
      <c r="J1002" s="23">
        <v>4.9228000000000001E-2</v>
      </c>
      <c r="K1002" s="24">
        <v>100.20699999999999</v>
      </c>
    </row>
    <row r="1003" spans="1:11" x14ac:dyDescent="0.2">
      <c r="B1003" s="22" t="s">
        <v>35</v>
      </c>
      <c r="C1003" s="23">
        <v>9.6490899999999993</v>
      </c>
      <c r="D1003" s="23">
        <v>49.459600000000002</v>
      </c>
      <c r="E1003" s="23">
        <v>40.683999999999997</v>
      </c>
      <c r="F1003" s="23">
        <v>0.14827799999999999</v>
      </c>
      <c r="G1003" s="23">
        <v>0.36879699999999999</v>
      </c>
      <c r="H1003" s="23">
        <v>9.6299999999999997E-2</v>
      </c>
      <c r="I1003" s="23">
        <v>1.2699E-2</v>
      </c>
      <c r="J1003" s="23">
        <v>2.1982999999999999E-2</v>
      </c>
      <c r="K1003" s="24">
        <v>100.441</v>
      </c>
    </row>
    <row r="1004" spans="1:11" x14ac:dyDescent="0.2">
      <c r="B1004" s="22" t="s">
        <v>35</v>
      </c>
      <c r="C1004" s="23">
        <v>9.6483699999999999</v>
      </c>
      <c r="D1004" s="23">
        <v>48.971800000000002</v>
      </c>
      <c r="E1004" s="23">
        <v>40.523099999999999</v>
      </c>
      <c r="F1004" s="23">
        <v>0.140568</v>
      </c>
      <c r="G1004" s="23">
        <v>0.37315700000000002</v>
      </c>
      <c r="H1004" s="23">
        <v>9.5843999999999999E-2</v>
      </c>
      <c r="I1004" s="23">
        <v>1.5566E-2</v>
      </c>
      <c r="J1004" s="23">
        <v>2.4528000000000001E-2</v>
      </c>
      <c r="K1004" s="24">
        <v>99.793000000000006</v>
      </c>
    </row>
    <row r="1005" spans="1:11" x14ac:dyDescent="0.2">
      <c r="B1005" s="22" t="s">
        <v>35</v>
      </c>
      <c r="C1005" s="23">
        <v>9.6557600000000008</v>
      </c>
      <c r="D1005" s="23">
        <v>49.124200000000002</v>
      </c>
      <c r="E1005" s="23">
        <v>40.625</v>
      </c>
      <c r="F1005" s="23">
        <v>0.146291</v>
      </c>
      <c r="G1005" s="23">
        <v>0.36863000000000001</v>
      </c>
      <c r="H1005" s="23">
        <v>9.7771999999999998E-2</v>
      </c>
      <c r="I1005" s="23">
        <v>1.3579000000000001E-2</v>
      </c>
      <c r="J1005" s="23">
        <v>1.6985E-2</v>
      </c>
      <c r="K1005" s="24">
        <v>100.048</v>
      </c>
    </row>
    <row r="1006" spans="1:11" x14ac:dyDescent="0.2">
      <c r="B1006" s="22" t="s">
        <v>35</v>
      </c>
      <c r="C1006" s="23">
        <v>9.5880700000000001</v>
      </c>
      <c r="D1006" s="23">
        <v>48.702300000000001</v>
      </c>
      <c r="E1006" s="23">
        <v>40.438899999999997</v>
      </c>
      <c r="F1006" s="23">
        <v>0.135156</v>
      </c>
      <c r="G1006" s="23">
        <v>0.36366599999999999</v>
      </c>
      <c r="H1006" s="23">
        <v>0.10963000000000001</v>
      </c>
      <c r="I1006" s="23">
        <v>1.6379999999999999E-2</v>
      </c>
      <c r="J1006" s="23">
        <v>1.9573E-2</v>
      </c>
      <c r="K1006" s="24">
        <v>99.373599999999996</v>
      </c>
    </row>
    <row r="1007" spans="1:11" x14ac:dyDescent="0.2">
      <c r="A1007" s="2" t="s">
        <v>15</v>
      </c>
      <c r="B1007" s="22" t="s">
        <v>109</v>
      </c>
      <c r="C1007" s="23">
        <v>28.142900000000001</v>
      </c>
      <c r="D1007" s="23">
        <v>33.998699999999999</v>
      </c>
      <c r="E1007" s="23">
        <v>38.146000000000001</v>
      </c>
      <c r="F1007" s="23">
        <v>0.29398200000000002</v>
      </c>
      <c r="G1007" s="23">
        <v>0.26997700000000002</v>
      </c>
      <c r="H1007" s="23">
        <v>0.27900000000000003</v>
      </c>
      <c r="I1007" s="23">
        <v>1.1159000000000001E-2</v>
      </c>
      <c r="J1007" s="23">
        <v>5.6947999999999999E-2</v>
      </c>
      <c r="K1007" s="24">
        <v>101.199</v>
      </c>
    </row>
    <row r="1008" spans="1:11" x14ac:dyDescent="0.2">
      <c r="B1008" s="22" t="s">
        <v>109</v>
      </c>
      <c r="C1008" s="23">
        <v>23.060300000000002</v>
      </c>
      <c r="D1008" s="23">
        <v>37.793500000000002</v>
      </c>
      <c r="E1008" s="23">
        <v>37.939500000000002</v>
      </c>
      <c r="F1008" s="23">
        <v>0.249809</v>
      </c>
      <c r="G1008" s="23">
        <v>0.27762999999999999</v>
      </c>
      <c r="H1008" s="23">
        <v>0.27035399999999998</v>
      </c>
      <c r="I1008" s="23">
        <v>4.1260999999999999E-2</v>
      </c>
      <c r="J1008" s="23">
        <v>1.5640000000000001E-2</v>
      </c>
      <c r="K1008" s="24">
        <v>99.647900000000007</v>
      </c>
    </row>
    <row r="1009" spans="1:11" x14ac:dyDescent="0.2">
      <c r="B1009" s="22" t="s">
        <v>109</v>
      </c>
      <c r="C1009" s="23">
        <v>19.400500000000001</v>
      </c>
      <c r="D1009" s="23">
        <v>40.557499999999997</v>
      </c>
      <c r="E1009" s="23">
        <v>38.798699999999997</v>
      </c>
      <c r="F1009" s="23">
        <v>0.22788800000000001</v>
      </c>
      <c r="G1009" s="23">
        <v>0.27868700000000002</v>
      </c>
      <c r="H1009" s="23">
        <v>0.27536899999999997</v>
      </c>
      <c r="I1009" s="23">
        <v>4.9125000000000002E-2</v>
      </c>
      <c r="J1009" s="23">
        <v>1.7590999999999999E-2</v>
      </c>
      <c r="K1009" s="24">
        <v>99.6053</v>
      </c>
    </row>
    <row r="1010" spans="1:11" x14ac:dyDescent="0.2">
      <c r="B1010" s="22" t="s">
        <v>109</v>
      </c>
      <c r="C1010" s="23">
        <v>17.489999999999998</v>
      </c>
      <c r="D1010" s="23">
        <v>42.323</v>
      </c>
      <c r="E1010" s="23">
        <v>39.331899999999997</v>
      </c>
      <c r="F1010" s="23">
        <v>0.22517899999999999</v>
      </c>
      <c r="G1010" s="23">
        <v>0.28274700000000003</v>
      </c>
      <c r="H1010" s="23">
        <v>0.275725</v>
      </c>
      <c r="I1010" s="23">
        <v>3.7206000000000003E-2</v>
      </c>
      <c r="J1010" s="23">
        <v>6.594E-3</v>
      </c>
      <c r="K1010" s="24">
        <v>99.972300000000004</v>
      </c>
    </row>
    <row r="1011" spans="1:11" x14ac:dyDescent="0.2">
      <c r="B1011" s="22" t="s">
        <v>109</v>
      </c>
      <c r="C1011" s="23">
        <v>16.87</v>
      </c>
      <c r="D1011" s="23">
        <v>42.912500000000001</v>
      </c>
      <c r="E1011" s="23">
        <v>39.332799999999999</v>
      </c>
      <c r="F1011" s="23">
        <v>0.22545399999999999</v>
      </c>
      <c r="G1011" s="23">
        <v>0.28767999999999999</v>
      </c>
      <c r="H1011" s="23">
        <v>0.27097199999999999</v>
      </c>
      <c r="I1011" s="23">
        <v>5.8353000000000002E-2</v>
      </c>
      <c r="J1011" s="23">
        <v>1.3538E-2</v>
      </c>
      <c r="K1011" s="24">
        <v>99.971299999999999</v>
      </c>
    </row>
    <row r="1012" spans="1:11" x14ac:dyDescent="0.2">
      <c r="B1012" s="22" t="s">
        <v>109</v>
      </c>
      <c r="C1012" s="23">
        <v>16.675799999999999</v>
      </c>
      <c r="D1012" s="23">
        <v>43.090200000000003</v>
      </c>
      <c r="E1012" s="23">
        <v>39.379600000000003</v>
      </c>
      <c r="F1012" s="23">
        <v>0.224359</v>
      </c>
      <c r="G1012" s="23">
        <v>0.29399599999999998</v>
      </c>
      <c r="H1012" s="23">
        <v>0.27219300000000002</v>
      </c>
      <c r="I1012" s="23">
        <v>5.0658000000000002E-2</v>
      </c>
      <c r="J1012" s="23">
        <v>4.7320000000000001E-3</v>
      </c>
      <c r="K1012" s="24">
        <v>99.991500000000002</v>
      </c>
    </row>
    <row r="1013" spans="1:11" x14ac:dyDescent="0.2">
      <c r="B1013" s="22" t="s">
        <v>109</v>
      </c>
      <c r="C1013" s="23">
        <v>16.6511</v>
      </c>
      <c r="D1013" s="23">
        <v>43.352600000000002</v>
      </c>
      <c r="E1013" s="23">
        <v>39.388500000000001</v>
      </c>
      <c r="F1013" s="23">
        <v>0.232851</v>
      </c>
      <c r="G1013" s="23">
        <v>0.29163800000000001</v>
      </c>
      <c r="H1013" s="23">
        <v>0.27484700000000001</v>
      </c>
      <c r="I1013" s="23">
        <v>4.0909000000000001E-2</v>
      </c>
      <c r="J1013" s="23">
        <v>1.3612000000000001E-2</v>
      </c>
      <c r="K1013" s="24">
        <v>100.246</v>
      </c>
    </row>
    <row r="1014" spans="1:11" x14ac:dyDescent="0.2">
      <c r="B1014" s="22" t="s">
        <v>109</v>
      </c>
      <c r="C1014" s="23">
        <v>16.532499999999999</v>
      </c>
      <c r="D1014" s="23">
        <v>43.374600000000001</v>
      </c>
      <c r="E1014" s="23">
        <v>39.430599999999998</v>
      </c>
      <c r="F1014" s="23">
        <v>0.22247</v>
      </c>
      <c r="G1014" s="23">
        <v>0.29850199999999999</v>
      </c>
      <c r="H1014" s="23">
        <v>0.27760800000000002</v>
      </c>
      <c r="I1014" s="23">
        <v>4.6669000000000002E-2</v>
      </c>
      <c r="J1014" s="23">
        <v>1.5633000000000001E-2</v>
      </c>
      <c r="K1014" s="24">
        <v>100.199</v>
      </c>
    </row>
    <row r="1015" spans="1:11" x14ac:dyDescent="0.2">
      <c r="B1015" s="22" t="s">
        <v>109</v>
      </c>
      <c r="C1015" s="23">
        <v>16.588000000000001</v>
      </c>
      <c r="D1015" s="23">
        <v>43.3474</v>
      </c>
      <c r="E1015" s="23">
        <v>39.477200000000003</v>
      </c>
      <c r="F1015" s="23">
        <v>0.22806100000000001</v>
      </c>
      <c r="G1015" s="23">
        <v>0.298931</v>
      </c>
      <c r="H1015" s="23">
        <v>0.27762799999999999</v>
      </c>
      <c r="I1015" s="23">
        <v>4.4290999999999997E-2</v>
      </c>
      <c r="J1015" s="23">
        <v>1.5834999999999998E-2</v>
      </c>
      <c r="K1015" s="24">
        <v>100.277</v>
      </c>
    </row>
    <row r="1016" spans="1:11" x14ac:dyDescent="0.2">
      <c r="B1016" s="22" t="s">
        <v>109</v>
      </c>
      <c r="C1016" s="23">
        <v>16.523099999999999</v>
      </c>
      <c r="D1016" s="23">
        <v>43.324599999999997</v>
      </c>
      <c r="E1016" s="23">
        <v>39.384099999999997</v>
      </c>
      <c r="F1016" s="23">
        <v>0.21507399999999999</v>
      </c>
      <c r="G1016" s="23">
        <v>0.28970899999999999</v>
      </c>
      <c r="H1016" s="23">
        <v>0.271727</v>
      </c>
      <c r="I1016" s="23">
        <v>4.7462999999999998E-2</v>
      </c>
      <c r="J1016" s="23">
        <v>1.4326E-2</v>
      </c>
      <c r="K1016" s="24">
        <v>100.07</v>
      </c>
    </row>
    <row r="1017" spans="1:11" x14ac:dyDescent="0.2">
      <c r="B1017" s="22" t="s">
        <v>109</v>
      </c>
      <c r="C1017" s="23">
        <v>16.447500000000002</v>
      </c>
      <c r="D1017" s="23">
        <v>43.419499999999999</v>
      </c>
      <c r="E1017" s="23">
        <v>39.353200000000001</v>
      </c>
      <c r="F1017" s="23">
        <v>0.22911100000000001</v>
      </c>
      <c r="G1017" s="23">
        <v>0.31089800000000001</v>
      </c>
      <c r="H1017" s="23">
        <v>0.27038299999999998</v>
      </c>
      <c r="I1017" s="23">
        <v>-0.12608</v>
      </c>
      <c r="J1017" s="23">
        <v>1.1972999999999999E-2</v>
      </c>
      <c r="K1017" s="24">
        <v>99.916399999999996</v>
      </c>
    </row>
    <row r="1018" spans="1:11" x14ac:dyDescent="0.2">
      <c r="A1018" s="2" t="s">
        <v>18</v>
      </c>
      <c r="B1018" s="22" t="s">
        <v>109</v>
      </c>
      <c r="C1018" s="23">
        <v>16.563800000000001</v>
      </c>
      <c r="D1018" s="23">
        <v>43.247900000000001</v>
      </c>
      <c r="E1018" s="23">
        <v>39.411200000000001</v>
      </c>
      <c r="F1018" s="23">
        <v>0.22060199999999999</v>
      </c>
      <c r="G1018" s="23">
        <v>0.28571200000000002</v>
      </c>
      <c r="H1018" s="23">
        <v>0.27210000000000001</v>
      </c>
      <c r="I1018" s="23">
        <v>5.9670000000000001E-2</v>
      </c>
      <c r="J1018" s="23">
        <v>1.1329000000000001E-2</v>
      </c>
      <c r="K1018" s="24">
        <v>100.072</v>
      </c>
    </row>
    <row r="1019" spans="1:11" x14ac:dyDescent="0.2">
      <c r="A1019" s="2" t="s">
        <v>15</v>
      </c>
      <c r="B1019" s="22" t="s">
        <v>110</v>
      </c>
      <c r="C1019" s="23">
        <v>18.864699999999999</v>
      </c>
      <c r="D1019" s="23">
        <v>41.467399999999998</v>
      </c>
      <c r="E1019" s="23">
        <v>38.9983</v>
      </c>
      <c r="F1019" s="23">
        <v>0.24271000000000001</v>
      </c>
      <c r="G1019" s="23">
        <v>0.29395700000000002</v>
      </c>
      <c r="H1019" s="23">
        <v>0.28453699999999998</v>
      </c>
      <c r="I1019" s="23">
        <v>5.9915000000000003E-2</v>
      </c>
      <c r="J1019" s="23">
        <v>2.0128E-2</v>
      </c>
      <c r="K1019" s="24">
        <v>100.232</v>
      </c>
    </row>
    <row r="1020" spans="1:11" x14ac:dyDescent="0.2">
      <c r="B1020" s="22" t="s">
        <v>110</v>
      </c>
      <c r="C1020" s="23">
        <v>17.155000000000001</v>
      </c>
      <c r="D1020" s="23">
        <v>42.739699999999999</v>
      </c>
      <c r="E1020" s="23">
        <v>39.307899999999997</v>
      </c>
      <c r="F1020" s="23">
        <v>0.211446</v>
      </c>
      <c r="G1020" s="23">
        <v>0.31083699999999997</v>
      </c>
      <c r="H1020" s="23">
        <v>0.26532</v>
      </c>
      <c r="I1020" s="23">
        <v>6.8108000000000002E-2</v>
      </c>
      <c r="J1020" s="23">
        <v>1.24E-2</v>
      </c>
      <c r="K1020" s="24">
        <v>100.071</v>
      </c>
    </row>
    <row r="1021" spans="1:11" x14ac:dyDescent="0.2">
      <c r="B1021" s="22" t="s">
        <v>110</v>
      </c>
      <c r="C1021" s="23">
        <v>16.082699999999999</v>
      </c>
      <c r="D1021" s="23">
        <v>43.636000000000003</v>
      </c>
      <c r="E1021" s="23">
        <v>39.2395</v>
      </c>
      <c r="F1021" s="23">
        <v>0.22051899999999999</v>
      </c>
      <c r="G1021" s="23">
        <v>0.33896100000000001</v>
      </c>
      <c r="H1021" s="23">
        <v>0.251417</v>
      </c>
      <c r="I1021" s="23">
        <v>5.7113999999999998E-2</v>
      </c>
      <c r="J1021" s="23">
        <v>2.1576000000000001E-2</v>
      </c>
      <c r="K1021" s="24">
        <v>99.847800000000007</v>
      </c>
    </row>
    <row r="1022" spans="1:11" x14ac:dyDescent="0.2">
      <c r="B1022" s="22" t="s">
        <v>110</v>
      </c>
      <c r="C1022" s="23">
        <v>15.575200000000001</v>
      </c>
      <c r="D1022" s="23">
        <v>43.741</v>
      </c>
      <c r="E1022" s="23">
        <v>39.444699999999997</v>
      </c>
      <c r="F1022" s="23">
        <v>0.19800000000000001</v>
      </c>
      <c r="G1022" s="23">
        <v>0.37016100000000002</v>
      </c>
      <c r="H1022" s="23">
        <v>0.24595600000000001</v>
      </c>
      <c r="I1022" s="23">
        <v>6.1842000000000001E-2</v>
      </c>
      <c r="J1022" s="23">
        <v>2.4277E-2</v>
      </c>
      <c r="K1022" s="24">
        <v>99.661000000000001</v>
      </c>
    </row>
    <row r="1023" spans="1:11" x14ac:dyDescent="0.2">
      <c r="B1023" s="22" t="s">
        <v>110</v>
      </c>
      <c r="C1023" s="23">
        <v>15.127599999999999</v>
      </c>
      <c r="D1023" s="23">
        <v>44.0154</v>
      </c>
      <c r="E1023" s="23">
        <v>39.604199999999999</v>
      </c>
      <c r="F1023" s="23">
        <v>0.20646200000000001</v>
      </c>
      <c r="G1023" s="23">
        <v>0.373672</v>
      </c>
      <c r="H1023" s="23">
        <v>0.23199600000000001</v>
      </c>
      <c r="I1023" s="23">
        <v>5.2160999999999999E-2</v>
      </c>
      <c r="J1023" s="23">
        <v>2.3514E-2</v>
      </c>
      <c r="K1023" s="24">
        <v>99.635000000000005</v>
      </c>
    </row>
    <row r="1024" spans="1:11" x14ac:dyDescent="0.2">
      <c r="B1024" s="22" t="s">
        <v>110</v>
      </c>
      <c r="C1024" s="23">
        <v>14.7887</v>
      </c>
      <c r="D1024" s="23">
        <v>44.696399999999997</v>
      </c>
      <c r="E1024" s="23">
        <v>39.729100000000003</v>
      </c>
      <c r="F1024" s="23">
        <v>0.20846700000000001</v>
      </c>
      <c r="G1024" s="23">
        <v>0.386461</v>
      </c>
      <c r="H1024" s="23">
        <v>0.23075599999999999</v>
      </c>
      <c r="I1024" s="23">
        <v>7.2126999999999997E-2</v>
      </c>
      <c r="J1024" s="23">
        <v>3.0328999999999998E-2</v>
      </c>
      <c r="K1024" s="24">
        <v>100.142</v>
      </c>
    </row>
    <row r="1025" spans="2:11" x14ac:dyDescent="0.2">
      <c r="B1025" s="22" t="s">
        <v>110</v>
      </c>
      <c r="C1025" s="23">
        <v>14.489000000000001</v>
      </c>
      <c r="D1025" s="23">
        <v>44.815199999999997</v>
      </c>
      <c r="E1025" s="23">
        <v>39.612499999999997</v>
      </c>
      <c r="F1025" s="23">
        <v>0.190607</v>
      </c>
      <c r="G1025" s="23">
        <v>0.41747499999999998</v>
      </c>
      <c r="H1025" s="23">
        <v>0.21936800000000001</v>
      </c>
      <c r="I1025" s="23">
        <v>8.1267000000000006E-2</v>
      </c>
      <c r="J1025" s="23">
        <v>3.0686999999999999E-2</v>
      </c>
      <c r="K1025" s="24">
        <v>99.856099999999998</v>
      </c>
    </row>
    <row r="1026" spans="2:11" x14ac:dyDescent="0.2">
      <c r="B1026" s="22" t="s">
        <v>110</v>
      </c>
      <c r="C1026" s="23">
        <v>14.200799999999999</v>
      </c>
      <c r="D1026" s="23">
        <v>45.020899999999997</v>
      </c>
      <c r="E1026" s="23">
        <v>39.807299999999998</v>
      </c>
      <c r="F1026" s="23">
        <v>0.190827</v>
      </c>
      <c r="G1026" s="23">
        <v>0.42161100000000001</v>
      </c>
      <c r="H1026" s="23">
        <v>0.219253</v>
      </c>
      <c r="I1026" s="23">
        <v>7.4574000000000001E-2</v>
      </c>
      <c r="J1026" s="23">
        <v>3.1660000000000001E-2</v>
      </c>
      <c r="K1026" s="24">
        <v>99.966999999999999</v>
      </c>
    </row>
    <row r="1027" spans="2:11" x14ac:dyDescent="0.2">
      <c r="B1027" s="22" t="s">
        <v>110</v>
      </c>
      <c r="C1027" s="23">
        <v>13.9267</v>
      </c>
      <c r="D1027" s="23">
        <v>45.210299999999997</v>
      </c>
      <c r="E1027" s="23">
        <v>39.746899999999997</v>
      </c>
      <c r="F1027" s="23">
        <v>0.16725999999999999</v>
      </c>
      <c r="G1027" s="23">
        <v>0.44179499999999999</v>
      </c>
      <c r="H1027" s="23">
        <v>0.20921300000000001</v>
      </c>
      <c r="I1027" s="23">
        <v>8.7473999999999996E-2</v>
      </c>
      <c r="J1027" s="23">
        <v>3.7394999999999998E-2</v>
      </c>
      <c r="K1027" s="24">
        <v>99.826899999999995</v>
      </c>
    </row>
    <row r="1028" spans="2:11" x14ac:dyDescent="0.2">
      <c r="B1028" s="22" t="s">
        <v>110</v>
      </c>
      <c r="C1028" s="23">
        <v>13.580399999999999</v>
      </c>
      <c r="D1028" s="23">
        <v>45.338500000000003</v>
      </c>
      <c r="E1028" s="23">
        <v>39.430500000000002</v>
      </c>
      <c r="F1028" s="23">
        <v>0.17028099999999999</v>
      </c>
      <c r="G1028" s="23">
        <v>0.45494600000000002</v>
      </c>
      <c r="H1028" s="23">
        <v>0.209674</v>
      </c>
      <c r="I1028" s="23">
        <v>8.4720000000000004E-2</v>
      </c>
      <c r="J1028" s="23">
        <v>3.9940999999999997E-2</v>
      </c>
      <c r="K1028" s="24">
        <v>99.308800000000005</v>
      </c>
    </row>
    <row r="1029" spans="2:11" x14ac:dyDescent="0.2">
      <c r="B1029" s="22" t="s">
        <v>110</v>
      </c>
      <c r="C1029" s="23">
        <v>13.3346</v>
      </c>
      <c r="D1029" s="23">
        <v>45.583500000000001</v>
      </c>
      <c r="E1029" s="23">
        <v>39.881399999999999</v>
      </c>
      <c r="F1029" s="23">
        <v>0.18682699999999999</v>
      </c>
      <c r="G1029" s="23">
        <v>0.45008300000000001</v>
      </c>
      <c r="H1029" s="23">
        <v>0.20591799999999999</v>
      </c>
      <c r="I1029" s="23">
        <v>6.3488000000000003E-2</v>
      </c>
      <c r="J1029" s="23">
        <v>3.8588999999999998E-2</v>
      </c>
      <c r="K1029" s="24">
        <v>99.744299999999996</v>
      </c>
    </row>
    <row r="1030" spans="2:11" x14ac:dyDescent="0.2">
      <c r="B1030" s="22" t="s">
        <v>110</v>
      </c>
      <c r="C1030" s="23">
        <v>12.9222</v>
      </c>
      <c r="D1030" s="23">
        <v>45.727600000000002</v>
      </c>
      <c r="E1030" s="23">
        <v>39.920699999999997</v>
      </c>
      <c r="F1030" s="23">
        <v>0.17477200000000001</v>
      </c>
      <c r="G1030" s="23">
        <v>0.45432499999999998</v>
      </c>
      <c r="H1030" s="23">
        <v>0.21462300000000001</v>
      </c>
      <c r="I1030" s="23">
        <v>9.5832000000000001E-2</v>
      </c>
      <c r="J1030" s="23">
        <v>3.6082000000000003E-2</v>
      </c>
      <c r="K1030" s="24">
        <v>99.546099999999996</v>
      </c>
    </row>
    <row r="1031" spans="2:11" x14ac:dyDescent="0.2">
      <c r="B1031" s="22" t="s">
        <v>110</v>
      </c>
      <c r="C1031" s="23">
        <v>12.725</v>
      </c>
      <c r="D1031" s="23">
        <v>45.824800000000003</v>
      </c>
      <c r="E1031" s="23">
        <v>39.708799999999997</v>
      </c>
      <c r="F1031" s="23">
        <v>0.17294200000000001</v>
      </c>
      <c r="G1031" s="23">
        <v>0.45726099999999997</v>
      </c>
      <c r="H1031" s="23">
        <v>0.206237</v>
      </c>
      <c r="I1031" s="23">
        <v>9.4826999999999995E-2</v>
      </c>
      <c r="J1031" s="23">
        <v>3.7275999999999997E-2</v>
      </c>
      <c r="K1031" s="24">
        <v>99.227099999999993</v>
      </c>
    </row>
    <row r="1032" spans="2:11" x14ac:dyDescent="0.2">
      <c r="B1032" s="22" t="s">
        <v>110</v>
      </c>
      <c r="C1032" s="23">
        <v>12.4185</v>
      </c>
      <c r="D1032" s="23">
        <v>46.281100000000002</v>
      </c>
      <c r="E1032" s="23">
        <v>40.086399999999998</v>
      </c>
      <c r="F1032" s="23">
        <v>0.160195</v>
      </c>
      <c r="G1032" s="23">
        <v>0.47999599999999998</v>
      </c>
      <c r="H1032" s="23">
        <v>0.200908</v>
      </c>
      <c r="I1032" s="23">
        <v>7.9771999999999996E-2</v>
      </c>
      <c r="J1032" s="23">
        <v>3.7719999999999997E-2</v>
      </c>
      <c r="K1032" s="24">
        <v>99.744699999999995</v>
      </c>
    </row>
    <row r="1033" spans="2:11" x14ac:dyDescent="0.2">
      <c r="B1033" s="22" t="s">
        <v>110</v>
      </c>
      <c r="C1033" s="23">
        <v>12.2615</v>
      </c>
      <c r="D1033" s="23">
        <v>46.598100000000002</v>
      </c>
      <c r="E1033" s="23">
        <v>40.092199999999998</v>
      </c>
      <c r="F1033" s="23">
        <v>0.15391099999999999</v>
      </c>
      <c r="G1033" s="23">
        <v>0.47354200000000002</v>
      </c>
      <c r="H1033" s="23">
        <v>0.20067699999999999</v>
      </c>
      <c r="I1033" s="23">
        <v>7.9384999999999997E-2</v>
      </c>
      <c r="J1033" s="23">
        <v>3.8339999999999999E-2</v>
      </c>
      <c r="K1033" s="24">
        <v>99.8977</v>
      </c>
    </row>
    <row r="1034" spans="2:11" x14ac:dyDescent="0.2">
      <c r="B1034" s="22" t="s">
        <v>110</v>
      </c>
      <c r="C1034" s="23">
        <v>11.881600000000001</v>
      </c>
      <c r="D1034" s="23">
        <v>46.8095</v>
      </c>
      <c r="E1034" s="23">
        <v>40.027500000000003</v>
      </c>
      <c r="F1034" s="23">
        <v>0.16763400000000001</v>
      </c>
      <c r="G1034" s="23">
        <v>0.46851300000000001</v>
      </c>
      <c r="H1034" s="23">
        <v>0.20366500000000001</v>
      </c>
      <c r="I1034" s="23">
        <v>0.16331000000000001</v>
      </c>
      <c r="J1034" s="23">
        <v>3.3480999999999997E-2</v>
      </c>
      <c r="K1034" s="24">
        <v>99.755200000000002</v>
      </c>
    </row>
    <row r="1035" spans="2:11" x14ac:dyDescent="0.2">
      <c r="B1035" s="22" t="s">
        <v>110</v>
      </c>
      <c r="C1035" s="23">
        <v>11.8279</v>
      </c>
      <c r="D1035" s="23">
        <v>46.880699999999997</v>
      </c>
      <c r="E1035" s="23">
        <v>40.2273</v>
      </c>
      <c r="F1035" s="23">
        <v>0.15284300000000001</v>
      </c>
      <c r="G1035" s="23">
        <v>0.47894599999999998</v>
      </c>
      <c r="H1035" s="23">
        <v>0.19855100000000001</v>
      </c>
      <c r="I1035" s="23">
        <v>9.8334000000000005E-2</v>
      </c>
      <c r="J1035" s="23">
        <v>3.7706000000000003E-2</v>
      </c>
      <c r="K1035" s="24">
        <v>99.902199999999993</v>
      </c>
    </row>
    <row r="1036" spans="2:11" x14ac:dyDescent="0.2">
      <c r="B1036" s="22" t="s">
        <v>110</v>
      </c>
      <c r="C1036" s="23">
        <v>11.541600000000001</v>
      </c>
      <c r="D1036" s="23">
        <v>47.235100000000003</v>
      </c>
      <c r="E1036" s="23">
        <v>40.048200000000001</v>
      </c>
      <c r="F1036" s="23">
        <v>0.149614</v>
      </c>
      <c r="G1036" s="23">
        <v>0.47617999999999999</v>
      </c>
      <c r="H1036" s="23">
        <v>0.20449600000000001</v>
      </c>
      <c r="I1036" s="23">
        <v>8.6902999999999994E-2</v>
      </c>
      <c r="J1036" s="23">
        <v>3.4983E-2</v>
      </c>
      <c r="K1036" s="24">
        <v>99.777100000000004</v>
      </c>
    </row>
    <row r="1037" spans="2:11" x14ac:dyDescent="0.2">
      <c r="B1037" s="22" t="s">
        <v>110</v>
      </c>
      <c r="C1037" s="23">
        <v>11.366199999999999</v>
      </c>
      <c r="D1037" s="23">
        <v>46.993600000000001</v>
      </c>
      <c r="E1037" s="23">
        <v>40.255600000000001</v>
      </c>
      <c r="F1037" s="23">
        <v>0.14613999999999999</v>
      </c>
      <c r="G1037" s="23">
        <v>0.48917699999999997</v>
      </c>
      <c r="H1037" s="23">
        <v>0.203543</v>
      </c>
      <c r="I1037" s="23">
        <v>9.1748999999999997E-2</v>
      </c>
      <c r="J1037" s="23">
        <v>3.7268000000000003E-2</v>
      </c>
      <c r="K1037" s="24">
        <v>99.583299999999994</v>
      </c>
    </row>
    <row r="1038" spans="2:11" x14ac:dyDescent="0.2">
      <c r="B1038" s="22" t="s">
        <v>110</v>
      </c>
      <c r="C1038" s="23">
        <v>11.1691</v>
      </c>
      <c r="D1038" s="23">
        <v>47.400599999999997</v>
      </c>
      <c r="E1038" s="23">
        <v>40.254800000000003</v>
      </c>
      <c r="F1038" s="23">
        <v>0.14261399999999999</v>
      </c>
      <c r="G1038" s="23">
        <v>0.49393500000000001</v>
      </c>
      <c r="H1038" s="23">
        <v>0.20431099999999999</v>
      </c>
      <c r="I1038" s="23">
        <v>7.3104000000000002E-2</v>
      </c>
      <c r="J1038" s="23">
        <v>2.4400000000000002E-2</v>
      </c>
      <c r="K1038" s="24">
        <v>99.762900000000002</v>
      </c>
    </row>
    <row r="1039" spans="2:11" x14ac:dyDescent="0.2">
      <c r="B1039" s="22" t="s">
        <v>110</v>
      </c>
      <c r="C1039" s="23">
        <v>10.975199999999999</v>
      </c>
      <c r="D1039" s="23">
        <v>47.471800000000002</v>
      </c>
      <c r="E1039" s="23">
        <v>40.246099999999998</v>
      </c>
      <c r="F1039" s="23">
        <v>0.14252400000000001</v>
      </c>
      <c r="G1039" s="23">
        <v>0.48467300000000002</v>
      </c>
      <c r="H1039" s="23">
        <v>0.202651</v>
      </c>
      <c r="I1039" s="23">
        <v>7.1081000000000005E-2</v>
      </c>
      <c r="J1039" s="23">
        <v>2.8930000000000001E-2</v>
      </c>
      <c r="K1039" s="24">
        <v>99.623000000000005</v>
      </c>
    </row>
    <row r="1040" spans="2:11" x14ac:dyDescent="0.2">
      <c r="B1040" s="22" t="s">
        <v>110</v>
      </c>
      <c r="C1040" s="23">
        <v>10.9254</v>
      </c>
      <c r="D1040" s="23">
        <v>47.875700000000002</v>
      </c>
      <c r="E1040" s="23">
        <v>40.346699999999998</v>
      </c>
      <c r="F1040" s="23">
        <v>0.14364299999999999</v>
      </c>
      <c r="G1040" s="23">
        <v>0.49375000000000002</v>
      </c>
      <c r="H1040" s="23">
        <v>0.20441300000000001</v>
      </c>
      <c r="I1040" s="23">
        <v>8.0329999999999999E-2</v>
      </c>
      <c r="J1040" s="23">
        <v>3.6660999999999999E-2</v>
      </c>
      <c r="K1040" s="24">
        <v>100.107</v>
      </c>
    </row>
    <row r="1041" spans="1:11" x14ac:dyDescent="0.2">
      <c r="B1041" s="22" t="s">
        <v>110</v>
      </c>
      <c r="C1041" s="23">
        <v>10.7525</v>
      </c>
      <c r="D1041" s="23">
        <v>47.861800000000002</v>
      </c>
      <c r="E1041" s="23">
        <v>40.357300000000002</v>
      </c>
      <c r="F1041" s="23">
        <v>0.14133899999999999</v>
      </c>
      <c r="G1041" s="23">
        <v>0.48944799999999999</v>
      </c>
      <c r="H1041" s="23">
        <v>0.2034</v>
      </c>
      <c r="I1041" s="23">
        <v>7.0640999999999995E-2</v>
      </c>
      <c r="J1041" s="23">
        <v>2.7275000000000001E-2</v>
      </c>
      <c r="K1041" s="24">
        <v>99.903599999999997</v>
      </c>
    </row>
    <row r="1042" spans="1:11" x14ac:dyDescent="0.2">
      <c r="B1042" s="22" t="s">
        <v>110</v>
      </c>
      <c r="C1042" s="23">
        <v>10.602</v>
      </c>
      <c r="D1042" s="23">
        <v>48.174599999999998</v>
      </c>
      <c r="E1042" s="23">
        <v>40.373399999999997</v>
      </c>
      <c r="F1042" s="23">
        <v>0.139769</v>
      </c>
      <c r="G1042" s="23">
        <v>0.49374800000000002</v>
      </c>
      <c r="H1042" s="23">
        <v>0.19672100000000001</v>
      </c>
      <c r="I1042" s="23">
        <v>7.1823999999999999E-2</v>
      </c>
      <c r="J1042" s="23">
        <v>3.1102000000000001E-2</v>
      </c>
      <c r="K1042" s="24">
        <v>100.083</v>
      </c>
    </row>
    <row r="1043" spans="1:11" x14ac:dyDescent="0.2">
      <c r="B1043" s="22" t="s">
        <v>110</v>
      </c>
      <c r="C1043" s="23">
        <v>10.356999999999999</v>
      </c>
      <c r="D1043" s="23">
        <v>47.670999999999999</v>
      </c>
      <c r="E1043" s="23">
        <v>40.097200000000001</v>
      </c>
      <c r="F1043" s="23">
        <v>0.13488600000000001</v>
      </c>
      <c r="G1043" s="23">
        <v>0.49685800000000002</v>
      </c>
      <c r="H1043" s="23">
        <v>0.56328299999999998</v>
      </c>
      <c r="I1043" s="23">
        <v>7.8435000000000005E-2</v>
      </c>
      <c r="J1043" s="23">
        <v>2.5739000000000001E-2</v>
      </c>
      <c r="K1043" s="24">
        <v>99.424300000000002</v>
      </c>
    </row>
    <row r="1044" spans="1:11" x14ac:dyDescent="0.2">
      <c r="B1044" s="22" t="s">
        <v>110</v>
      </c>
      <c r="C1044" s="23">
        <v>10.281499999999999</v>
      </c>
      <c r="D1044" s="23">
        <v>48.117899999999999</v>
      </c>
      <c r="E1044" s="23">
        <v>40.454599999999999</v>
      </c>
      <c r="F1044" s="23">
        <v>0.147373</v>
      </c>
      <c r="G1044" s="23">
        <v>0.48503299999999999</v>
      </c>
      <c r="H1044" s="23">
        <v>0.204208</v>
      </c>
      <c r="I1044" s="23">
        <v>7.8613000000000002E-2</v>
      </c>
      <c r="J1044" s="23">
        <v>3.2676999999999998E-2</v>
      </c>
      <c r="K1044" s="24">
        <v>99.801900000000003</v>
      </c>
    </row>
    <row r="1045" spans="1:11" x14ac:dyDescent="0.2">
      <c r="B1045" s="22" t="s">
        <v>110</v>
      </c>
      <c r="C1045" s="23">
        <v>10.2957</v>
      </c>
      <c r="D1045" s="23">
        <v>48.2425</v>
      </c>
      <c r="E1045" s="23">
        <v>40.502600000000001</v>
      </c>
      <c r="F1045" s="23">
        <v>0.13897399999999999</v>
      </c>
      <c r="G1045" s="23">
        <v>0.50515500000000002</v>
      </c>
      <c r="H1045" s="23">
        <v>0.208979</v>
      </c>
      <c r="I1045" s="23">
        <v>6.9586999999999996E-2</v>
      </c>
      <c r="J1045" s="23">
        <v>3.193E-2</v>
      </c>
      <c r="K1045" s="24">
        <v>99.995500000000007</v>
      </c>
    </row>
    <row r="1046" spans="1:11" x14ac:dyDescent="0.2">
      <c r="B1046" s="22" t="s">
        <v>111</v>
      </c>
      <c r="C1046" s="23">
        <v>10.219200000000001</v>
      </c>
      <c r="D1046" s="23">
        <v>48.258200000000002</v>
      </c>
      <c r="E1046" s="23">
        <v>40.385899999999999</v>
      </c>
      <c r="F1046" s="23">
        <v>0.14998600000000001</v>
      </c>
      <c r="G1046" s="23">
        <v>0.499558</v>
      </c>
      <c r="H1046" s="23">
        <v>0.20860200000000001</v>
      </c>
      <c r="I1046" s="23">
        <v>8.5591E-2</v>
      </c>
      <c r="J1046" s="23">
        <v>2.9638999999999999E-2</v>
      </c>
      <c r="K1046" s="24">
        <v>99.836699999999993</v>
      </c>
    </row>
    <row r="1047" spans="1:11" x14ac:dyDescent="0.2">
      <c r="B1047" s="22" t="s">
        <v>110</v>
      </c>
      <c r="C1047" s="23">
        <v>10.1472</v>
      </c>
      <c r="D1047" s="23">
        <v>48.202500000000001</v>
      </c>
      <c r="E1047" s="23">
        <v>40.3611</v>
      </c>
      <c r="F1047" s="23">
        <v>0.137879</v>
      </c>
      <c r="G1047" s="23">
        <v>0.50287599999999999</v>
      </c>
      <c r="H1047" s="23">
        <v>0.20501800000000001</v>
      </c>
      <c r="I1047" s="23">
        <v>0.10131</v>
      </c>
      <c r="J1047" s="23">
        <v>4.2127999999999999E-2</v>
      </c>
      <c r="K1047" s="24">
        <v>99.7</v>
      </c>
    </row>
    <row r="1048" spans="1:11" x14ac:dyDescent="0.2">
      <c r="B1048" s="22" t="s">
        <v>110</v>
      </c>
      <c r="C1048" s="23">
        <v>10.0387</v>
      </c>
      <c r="D1048" s="23">
        <v>47.521500000000003</v>
      </c>
      <c r="E1048" s="23">
        <v>39.728099999999998</v>
      </c>
      <c r="F1048" s="23">
        <v>0.13689299999999999</v>
      </c>
      <c r="G1048" s="23">
        <v>0.48369600000000001</v>
      </c>
      <c r="H1048" s="23">
        <v>0.213146</v>
      </c>
      <c r="I1048" s="23">
        <v>9.5716999999999997E-2</v>
      </c>
      <c r="J1048" s="23">
        <v>3.6294E-2</v>
      </c>
      <c r="K1048" s="24">
        <v>98.254000000000005</v>
      </c>
    </row>
    <row r="1049" spans="1:11" x14ac:dyDescent="0.2">
      <c r="B1049" s="22" t="s">
        <v>110</v>
      </c>
      <c r="C1049" s="23">
        <v>9.9588800000000006</v>
      </c>
      <c r="D1049" s="23">
        <v>48.390300000000003</v>
      </c>
      <c r="E1049" s="23">
        <v>40.384399999999999</v>
      </c>
      <c r="F1049" s="23">
        <v>0.134329</v>
      </c>
      <c r="G1049" s="23">
        <v>0.48313600000000001</v>
      </c>
      <c r="H1049" s="23">
        <v>0.20768400000000001</v>
      </c>
      <c r="I1049" s="23">
        <v>8.9471999999999996E-2</v>
      </c>
      <c r="J1049" s="23">
        <v>3.4076000000000002E-2</v>
      </c>
      <c r="K1049" s="24">
        <v>99.682299999999998</v>
      </c>
    </row>
    <row r="1050" spans="1:11" x14ac:dyDescent="0.2">
      <c r="B1050" s="22" t="s">
        <v>110</v>
      </c>
      <c r="C1050" s="23">
        <v>9.9355399999999996</v>
      </c>
      <c r="D1050" s="23">
        <v>48.4754</v>
      </c>
      <c r="E1050" s="23">
        <v>40.3626</v>
      </c>
      <c r="F1050" s="23">
        <v>0.126223</v>
      </c>
      <c r="G1050" s="23">
        <v>0.47502499999999998</v>
      </c>
      <c r="H1050" s="23">
        <v>0.20938599999999999</v>
      </c>
      <c r="I1050" s="23">
        <v>0.101276</v>
      </c>
      <c r="J1050" s="23">
        <v>3.8619000000000001E-2</v>
      </c>
      <c r="K1050" s="24">
        <v>99.724100000000007</v>
      </c>
    </row>
    <row r="1051" spans="1:11" x14ac:dyDescent="0.2">
      <c r="B1051" s="22" t="s">
        <v>110</v>
      </c>
      <c r="C1051" s="23">
        <v>9.8914799999999996</v>
      </c>
      <c r="D1051" s="23">
        <v>48.250399999999999</v>
      </c>
      <c r="E1051" s="23">
        <v>40.432400000000001</v>
      </c>
      <c r="F1051" s="23">
        <v>0.13322300000000001</v>
      </c>
      <c r="G1051" s="23">
        <v>0.48291600000000001</v>
      </c>
      <c r="H1051" s="23">
        <v>0.20852699999999999</v>
      </c>
      <c r="I1051" s="23">
        <v>0.116298</v>
      </c>
      <c r="J1051" s="23">
        <v>3.6037E-2</v>
      </c>
      <c r="K1051" s="24">
        <v>99.551299999999998</v>
      </c>
    </row>
    <row r="1052" spans="1:11" x14ac:dyDescent="0.2">
      <c r="B1052" s="22" t="s">
        <v>110</v>
      </c>
      <c r="C1052" s="23">
        <v>9.8853200000000001</v>
      </c>
      <c r="D1052" s="23">
        <v>48.571399999999997</v>
      </c>
      <c r="E1052" s="23">
        <v>40.375399999999999</v>
      </c>
      <c r="F1052" s="23">
        <v>0.130247</v>
      </c>
      <c r="G1052" s="23">
        <v>0.48272700000000002</v>
      </c>
      <c r="H1052" s="23">
        <v>0.21540699999999999</v>
      </c>
      <c r="I1052" s="23">
        <v>0.11070000000000001</v>
      </c>
      <c r="J1052" s="23">
        <v>4.0862999999999997E-2</v>
      </c>
      <c r="K1052" s="24">
        <v>99.812100000000001</v>
      </c>
    </row>
    <row r="1053" spans="1:11" x14ac:dyDescent="0.2">
      <c r="A1053" s="2" t="s">
        <v>18</v>
      </c>
      <c r="B1053" s="22" t="s">
        <v>110</v>
      </c>
      <c r="C1053" s="23">
        <v>9.8952899999999993</v>
      </c>
      <c r="D1053" s="23">
        <v>48.763599999999997</v>
      </c>
      <c r="E1053" s="23">
        <v>40.452199999999998</v>
      </c>
      <c r="F1053" s="23">
        <v>0.14144200000000001</v>
      </c>
      <c r="G1053" s="23">
        <v>0.51102700000000001</v>
      </c>
      <c r="H1053" s="23">
        <v>0.209256</v>
      </c>
      <c r="I1053" s="23">
        <v>7.8496999999999997E-2</v>
      </c>
      <c r="J1053" s="23">
        <v>3.6686999999999997E-2</v>
      </c>
      <c r="K1053" s="24">
        <v>100.08799999999999</v>
      </c>
    </row>
    <row r="1054" spans="1:11" x14ac:dyDescent="0.2">
      <c r="A1054" s="2" t="s">
        <v>15</v>
      </c>
      <c r="B1054" s="22" t="s">
        <v>112</v>
      </c>
      <c r="C1054" s="23">
        <v>16.080200000000001</v>
      </c>
      <c r="D1054" s="23">
        <v>43.542900000000003</v>
      </c>
      <c r="E1054" s="23">
        <v>39.417700000000004</v>
      </c>
      <c r="F1054" s="23">
        <v>0.20499800000000001</v>
      </c>
      <c r="G1054" s="23">
        <v>0.33404600000000001</v>
      </c>
      <c r="H1054" s="23">
        <v>0.26309100000000002</v>
      </c>
      <c r="I1054" s="23">
        <v>5.4003000000000002E-2</v>
      </c>
      <c r="J1054" s="23">
        <v>2.8403999999999999E-2</v>
      </c>
      <c r="K1054" s="24">
        <v>99.925299999999993</v>
      </c>
    </row>
    <row r="1055" spans="1:11" x14ac:dyDescent="0.2">
      <c r="B1055" s="22" t="s">
        <v>112</v>
      </c>
      <c r="C1055" s="23">
        <v>15.6401</v>
      </c>
      <c r="D1055" s="23">
        <v>43.893700000000003</v>
      </c>
      <c r="E1055" s="23">
        <v>39.526800000000001</v>
      </c>
      <c r="F1055" s="23">
        <v>0.20508599999999999</v>
      </c>
      <c r="G1055" s="23">
        <v>0.34961100000000001</v>
      </c>
      <c r="H1055" s="23">
        <v>0.248775</v>
      </c>
      <c r="I1055" s="23">
        <v>5.4566999999999997E-2</v>
      </c>
      <c r="J1055" s="23">
        <v>3.2703000000000003E-2</v>
      </c>
      <c r="K1055" s="24">
        <v>99.951400000000007</v>
      </c>
    </row>
    <row r="1056" spans="1:11" x14ac:dyDescent="0.2">
      <c r="B1056" s="22" t="s">
        <v>112</v>
      </c>
      <c r="C1056" s="23">
        <v>15.125400000000001</v>
      </c>
      <c r="D1056" s="23">
        <v>44.52</v>
      </c>
      <c r="E1056" s="23">
        <v>39.531500000000001</v>
      </c>
      <c r="F1056" s="23">
        <v>0.20583399999999999</v>
      </c>
      <c r="G1056" s="23">
        <v>0.38400000000000001</v>
      </c>
      <c r="H1056" s="23">
        <v>0.240451</v>
      </c>
      <c r="I1056" s="23">
        <v>6.5198999999999993E-2</v>
      </c>
      <c r="J1056" s="23">
        <v>2.4382000000000001E-2</v>
      </c>
      <c r="K1056" s="24">
        <v>100.09699999999999</v>
      </c>
    </row>
    <row r="1057" spans="2:11" x14ac:dyDescent="0.2">
      <c r="B1057" s="22" t="s">
        <v>112</v>
      </c>
      <c r="C1057" s="23">
        <v>14.8032</v>
      </c>
      <c r="D1057" s="23">
        <v>44.542999999999999</v>
      </c>
      <c r="E1057" s="23">
        <v>39.5852</v>
      </c>
      <c r="F1057" s="23">
        <v>0.272092</v>
      </c>
      <c r="G1057" s="23">
        <v>0.38381599999999999</v>
      </c>
      <c r="H1057" s="23">
        <v>0.226968</v>
      </c>
      <c r="I1057" s="23">
        <v>7.5423000000000004E-2</v>
      </c>
      <c r="J1057" s="23">
        <v>3.6008999999999999E-2</v>
      </c>
      <c r="K1057" s="24">
        <v>99.925700000000006</v>
      </c>
    </row>
    <row r="1058" spans="2:11" x14ac:dyDescent="0.2">
      <c r="B1058" s="22" t="s">
        <v>112</v>
      </c>
      <c r="C1058" s="23">
        <v>14.4399</v>
      </c>
      <c r="D1058" s="23">
        <v>44.778399999999998</v>
      </c>
      <c r="E1058" s="23">
        <v>39.743200000000002</v>
      </c>
      <c r="F1058" s="23">
        <v>0.19133800000000001</v>
      </c>
      <c r="G1058" s="23">
        <v>0.40847499999999998</v>
      </c>
      <c r="H1058" s="23">
        <v>0.22234400000000001</v>
      </c>
      <c r="I1058" s="23">
        <v>7.5198000000000001E-2</v>
      </c>
      <c r="J1058" s="23">
        <v>3.6403999999999999E-2</v>
      </c>
      <c r="K1058" s="24">
        <v>99.895200000000003</v>
      </c>
    </row>
    <row r="1059" spans="2:11" x14ac:dyDescent="0.2">
      <c r="B1059" s="22" t="s">
        <v>112</v>
      </c>
      <c r="C1059" s="23">
        <v>14.0547</v>
      </c>
      <c r="D1059" s="23">
        <v>45.140799999999999</v>
      </c>
      <c r="E1059" s="23">
        <v>39.800800000000002</v>
      </c>
      <c r="F1059" s="23">
        <v>0.187809</v>
      </c>
      <c r="G1059" s="23">
        <v>0.42737799999999998</v>
      </c>
      <c r="H1059" s="23">
        <v>0.21721299999999999</v>
      </c>
      <c r="I1059" s="23">
        <v>7.8447000000000003E-2</v>
      </c>
      <c r="J1059" s="23">
        <v>3.2656999999999999E-2</v>
      </c>
      <c r="K1059" s="24">
        <v>99.939899999999994</v>
      </c>
    </row>
    <row r="1060" spans="2:11" x14ac:dyDescent="0.2">
      <c r="B1060" s="22" t="s">
        <v>112</v>
      </c>
      <c r="C1060" s="23">
        <v>13.6876</v>
      </c>
      <c r="D1060" s="23">
        <v>45.404699999999998</v>
      </c>
      <c r="E1060" s="23">
        <v>39.863199999999999</v>
      </c>
      <c r="F1060" s="23">
        <v>0.18856600000000001</v>
      </c>
      <c r="G1060" s="23">
        <v>0.41760399999999998</v>
      </c>
      <c r="H1060" s="23">
        <v>0.21442800000000001</v>
      </c>
      <c r="I1060" s="23">
        <v>7.3995000000000005E-2</v>
      </c>
      <c r="J1060" s="23">
        <v>3.1078000000000001E-2</v>
      </c>
      <c r="K1060" s="24">
        <v>99.881200000000007</v>
      </c>
    </row>
    <row r="1061" spans="2:11" x14ac:dyDescent="0.2">
      <c r="B1061" s="22" t="s">
        <v>112</v>
      </c>
      <c r="C1061" s="23">
        <v>13.2951</v>
      </c>
      <c r="D1061" s="23">
        <v>45.742899999999999</v>
      </c>
      <c r="E1061" s="23">
        <v>39.920699999999997</v>
      </c>
      <c r="F1061" s="23">
        <v>0.168266</v>
      </c>
      <c r="G1061" s="23">
        <v>0.45823599999999998</v>
      </c>
      <c r="H1061" s="23">
        <v>0.204564</v>
      </c>
      <c r="I1061" s="23">
        <v>8.1436999999999996E-2</v>
      </c>
      <c r="J1061" s="23">
        <v>3.5873000000000002E-2</v>
      </c>
      <c r="K1061" s="24">
        <v>99.906999999999996</v>
      </c>
    </row>
    <row r="1062" spans="2:11" x14ac:dyDescent="0.2">
      <c r="B1062" s="22" t="s">
        <v>112</v>
      </c>
      <c r="C1062" s="23">
        <v>12.9619</v>
      </c>
      <c r="D1062" s="23">
        <v>46.162599999999998</v>
      </c>
      <c r="E1062" s="23">
        <v>40.036299999999997</v>
      </c>
      <c r="F1062" s="23">
        <v>0.16966700000000001</v>
      </c>
      <c r="G1062" s="23">
        <v>0.44966800000000001</v>
      </c>
      <c r="H1062" s="23">
        <v>0.20389199999999999</v>
      </c>
      <c r="I1062" s="23">
        <v>8.5722999999999994E-2</v>
      </c>
      <c r="J1062" s="23">
        <v>3.3982999999999999E-2</v>
      </c>
      <c r="K1062" s="24">
        <v>100.104</v>
      </c>
    </row>
    <row r="1063" spans="2:11" x14ac:dyDescent="0.2">
      <c r="B1063" s="22" t="s">
        <v>112</v>
      </c>
      <c r="C1063" s="23">
        <v>12.541399999999999</v>
      </c>
      <c r="D1063" s="23">
        <v>46.545200000000001</v>
      </c>
      <c r="E1063" s="23">
        <v>40.113900000000001</v>
      </c>
      <c r="F1063" s="23">
        <v>0.165157</v>
      </c>
      <c r="G1063" s="23">
        <v>0.454924</v>
      </c>
      <c r="H1063" s="23">
        <v>0.20233899999999999</v>
      </c>
      <c r="I1063" s="23">
        <v>8.6453000000000002E-2</v>
      </c>
      <c r="J1063" s="23">
        <v>3.8975999999999997E-2</v>
      </c>
      <c r="K1063" s="24">
        <v>100.148</v>
      </c>
    </row>
    <row r="1064" spans="2:11" x14ac:dyDescent="0.2">
      <c r="B1064" s="22" t="s">
        <v>112</v>
      </c>
      <c r="C1064" s="23">
        <v>12.2333</v>
      </c>
      <c r="D1064" s="23">
        <v>46.789700000000003</v>
      </c>
      <c r="E1064" s="23">
        <v>40.013500000000001</v>
      </c>
      <c r="F1064" s="23">
        <v>0.14704800000000001</v>
      </c>
      <c r="G1064" s="23">
        <v>0.46679500000000002</v>
      </c>
      <c r="H1064" s="23">
        <v>0.20024600000000001</v>
      </c>
      <c r="I1064" s="23">
        <v>8.3049999999999999E-2</v>
      </c>
      <c r="J1064" s="23">
        <v>3.1433999999999997E-2</v>
      </c>
      <c r="K1064" s="24">
        <v>99.965000000000003</v>
      </c>
    </row>
    <row r="1065" spans="2:11" x14ac:dyDescent="0.2">
      <c r="B1065" s="22" t="s">
        <v>112</v>
      </c>
      <c r="C1065" s="23">
        <v>11.9384</v>
      </c>
      <c r="D1065" s="23">
        <v>46.872199999999999</v>
      </c>
      <c r="E1065" s="23">
        <v>40.358800000000002</v>
      </c>
      <c r="F1065" s="23">
        <v>0.16217300000000001</v>
      </c>
      <c r="G1065" s="23">
        <v>0.46495900000000001</v>
      </c>
      <c r="H1065" s="23">
        <v>0.20532500000000001</v>
      </c>
      <c r="I1065" s="23">
        <v>0.101091</v>
      </c>
      <c r="J1065" s="23">
        <v>3.8726999999999998E-2</v>
      </c>
      <c r="K1065" s="24">
        <v>100.142</v>
      </c>
    </row>
    <row r="1066" spans="2:11" x14ac:dyDescent="0.2">
      <c r="B1066" s="22" t="s">
        <v>112</v>
      </c>
      <c r="C1066" s="23">
        <v>11.577500000000001</v>
      </c>
      <c r="D1066" s="23">
        <v>47.380299999999998</v>
      </c>
      <c r="E1066" s="23">
        <v>40.188400000000001</v>
      </c>
      <c r="F1066" s="23">
        <v>0.15625500000000001</v>
      </c>
      <c r="G1066" s="23">
        <v>0.459648</v>
      </c>
      <c r="H1066" s="23">
        <v>0.20203699999999999</v>
      </c>
      <c r="I1066" s="23">
        <v>8.4296999999999997E-2</v>
      </c>
      <c r="J1066" s="23">
        <v>4.1084000000000002E-2</v>
      </c>
      <c r="K1066" s="24">
        <v>100.09</v>
      </c>
    </row>
    <row r="1067" spans="2:11" x14ac:dyDescent="0.2">
      <c r="B1067" s="22" t="s">
        <v>112</v>
      </c>
      <c r="C1067" s="23">
        <v>11.304</v>
      </c>
      <c r="D1067" s="23">
        <v>47.389400000000002</v>
      </c>
      <c r="E1067" s="23">
        <v>40.3033</v>
      </c>
      <c r="F1067" s="23">
        <v>0.148977</v>
      </c>
      <c r="G1067" s="23">
        <v>0.46748099999999998</v>
      </c>
      <c r="H1067" s="23">
        <v>0.198827</v>
      </c>
      <c r="I1067" s="23">
        <v>8.8079000000000005E-2</v>
      </c>
      <c r="J1067" s="23">
        <v>4.8266999999999997E-2</v>
      </c>
      <c r="K1067" s="24">
        <v>99.948400000000007</v>
      </c>
    </row>
    <row r="1068" spans="2:11" x14ac:dyDescent="0.2">
      <c r="B1068" s="22" t="s">
        <v>112</v>
      </c>
      <c r="C1068" s="23">
        <v>11.146699999999999</v>
      </c>
      <c r="D1068" s="23">
        <v>47.907699999999998</v>
      </c>
      <c r="E1068" s="23">
        <v>40.4251</v>
      </c>
      <c r="F1068" s="23">
        <v>0.13822400000000001</v>
      </c>
      <c r="G1068" s="23">
        <v>0.48437599999999997</v>
      </c>
      <c r="H1068" s="23">
        <v>0.203206</v>
      </c>
      <c r="I1068" s="23">
        <v>7.7629000000000004E-2</v>
      </c>
      <c r="J1068" s="23">
        <v>3.7316000000000002E-2</v>
      </c>
      <c r="K1068" s="24">
        <v>100.42</v>
      </c>
    </row>
    <row r="1069" spans="2:11" x14ac:dyDescent="0.2">
      <c r="B1069" s="22" t="s">
        <v>112</v>
      </c>
      <c r="C1069" s="23">
        <v>10.922700000000001</v>
      </c>
      <c r="D1069" s="23">
        <v>47.776299999999999</v>
      </c>
      <c r="E1069" s="23">
        <v>40.419899999999998</v>
      </c>
      <c r="F1069" s="23">
        <v>0.145675</v>
      </c>
      <c r="G1069" s="23">
        <v>0.498865</v>
      </c>
      <c r="H1069" s="23">
        <v>0.20285</v>
      </c>
      <c r="I1069" s="23">
        <v>6.0928000000000003E-2</v>
      </c>
      <c r="J1069" s="23">
        <v>4.0336999999999998E-2</v>
      </c>
      <c r="K1069" s="24">
        <v>100.068</v>
      </c>
    </row>
    <row r="1070" spans="2:11" x14ac:dyDescent="0.2">
      <c r="B1070" s="22" t="s">
        <v>112</v>
      </c>
      <c r="C1070" s="23">
        <v>10.7454</v>
      </c>
      <c r="D1070" s="23">
        <v>48.145499999999998</v>
      </c>
      <c r="E1070" s="23">
        <v>40.3872</v>
      </c>
      <c r="F1070" s="23">
        <v>0.14838699999999999</v>
      </c>
      <c r="G1070" s="23">
        <v>0.49385600000000002</v>
      </c>
      <c r="H1070" s="23">
        <v>0.20458499999999999</v>
      </c>
      <c r="I1070" s="23">
        <v>8.0343999999999999E-2</v>
      </c>
      <c r="J1070" s="23">
        <v>3.6112999999999999E-2</v>
      </c>
      <c r="K1070" s="24">
        <v>100.241</v>
      </c>
    </row>
    <row r="1071" spans="2:11" x14ac:dyDescent="0.2">
      <c r="B1071" s="22" t="s">
        <v>112</v>
      </c>
      <c r="C1071" s="23">
        <v>10.591100000000001</v>
      </c>
      <c r="D1071" s="23">
        <v>48.046900000000001</v>
      </c>
      <c r="E1071" s="23">
        <v>40.47</v>
      </c>
      <c r="F1071" s="23">
        <v>0.145672</v>
      </c>
      <c r="G1071" s="23">
        <v>0.47994399999999998</v>
      </c>
      <c r="H1071" s="23">
        <v>0.20414099999999999</v>
      </c>
      <c r="I1071" s="23">
        <v>8.6538000000000004E-2</v>
      </c>
      <c r="J1071" s="23">
        <v>3.4456000000000001E-2</v>
      </c>
      <c r="K1071" s="24">
        <v>100.059</v>
      </c>
    </row>
    <row r="1072" spans="2:11" x14ac:dyDescent="0.2">
      <c r="B1072" s="22" t="s">
        <v>112</v>
      </c>
      <c r="C1072" s="23">
        <v>10.4575</v>
      </c>
      <c r="D1072" s="23">
        <v>48.422400000000003</v>
      </c>
      <c r="E1072" s="23">
        <v>40.311700000000002</v>
      </c>
      <c r="F1072" s="23">
        <v>0.13978299999999999</v>
      </c>
      <c r="G1072" s="23">
        <v>0.49082300000000001</v>
      </c>
      <c r="H1072" s="23">
        <v>0.205572</v>
      </c>
      <c r="I1072" s="23">
        <v>8.9025000000000007E-2</v>
      </c>
      <c r="J1072" s="23">
        <v>4.5839999999999999E-2</v>
      </c>
      <c r="K1072" s="24">
        <v>100.163</v>
      </c>
    </row>
    <row r="1073" spans="1:11" x14ac:dyDescent="0.2">
      <c r="B1073" s="22" t="s">
        <v>112</v>
      </c>
      <c r="C1073" s="23">
        <v>10.408799999999999</v>
      </c>
      <c r="D1073" s="23">
        <v>48.512900000000002</v>
      </c>
      <c r="E1073" s="23">
        <v>40.486400000000003</v>
      </c>
      <c r="F1073" s="23">
        <v>0.13760900000000001</v>
      </c>
      <c r="G1073" s="23">
        <v>0.47106999999999999</v>
      </c>
      <c r="H1073" s="23">
        <v>0.20758699999999999</v>
      </c>
      <c r="I1073" s="23">
        <v>9.9728999999999998E-2</v>
      </c>
      <c r="J1073" s="23">
        <v>4.4519000000000003E-2</v>
      </c>
      <c r="K1073" s="24">
        <v>100.369</v>
      </c>
    </row>
    <row r="1074" spans="1:11" x14ac:dyDescent="0.2">
      <c r="B1074" s="22" t="s">
        <v>112</v>
      </c>
      <c r="C1074" s="23">
        <v>10.3832</v>
      </c>
      <c r="D1074" s="23">
        <v>48.551099999999998</v>
      </c>
      <c r="E1074" s="23">
        <v>40.4925</v>
      </c>
      <c r="F1074" s="23">
        <v>0.12781300000000001</v>
      </c>
      <c r="G1074" s="23">
        <v>0.49500899999999998</v>
      </c>
      <c r="H1074" s="23">
        <v>0.20571</v>
      </c>
      <c r="I1074" s="23">
        <v>7.8367999999999993E-2</v>
      </c>
      <c r="J1074" s="23">
        <v>3.3975999999999999E-2</v>
      </c>
      <c r="K1074" s="24">
        <v>100.36799999999999</v>
      </c>
    </row>
    <row r="1075" spans="1:11" x14ac:dyDescent="0.2">
      <c r="B1075" s="22" t="s">
        <v>112</v>
      </c>
      <c r="C1075" s="23">
        <v>10.1313</v>
      </c>
      <c r="D1075" s="23">
        <v>48.433500000000002</v>
      </c>
      <c r="E1075" s="23">
        <v>40.645000000000003</v>
      </c>
      <c r="F1075" s="23">
        <v>0.139124</v>
      </c>
      <c r="G1075" s="23">
        <v>0.48960199999999998</v>
      </c>
      <c r="H1075" s="23">
        <v>0.205177</v>
      </c>
      <c r="I1075" s="23">
        <v>7.5879000000000002E-2</v>
      </c>
      <c r="J1075" s="23">
        <v>3.7574000000000003E-2</v>
      </c>
      <c r="K1075" s="24">
        <v>100.157</v>
      </c>
    </row>
    <row r="1076" spans="1:11" x14ac:dyDescent="0.2">
      <c r="B1076" s="22" t="s">
        <v>112</v>
      </c>
      <c r="C1076" s="23">
        <v>10.169700000000001</v>
      </c>
      <c r="D1076" s="23">
        <v>48.435899999999997</v>
      </c>
      <c r="E1076" s="23">
        <v>40.473399999999998</v>
      </c>
      <c r="F1076" s="23">
        <v>0.13671900000000001</v>
      </c>
      <c r="G1076" s="23">
        <v>0.491475</v>
      </c>
      <c r="H1076" s="23">
        <v>0.202927</v>
      </c>
      <c r="I1076" s="23">
        <v>9.3282000000000004E-2</v>
      </c>
      <c r="J1076" s="23">
        <v>3.6346000000000003E-2</v>
      </c>
      <c r="K1076" s="24">
        <v>100.04</v>
      </c>
    </row>
    <row r="1077" spans="1:11" x14ac:dyDescent="0.2">
      <c r="B1077" s="22" t="s">
        <v>112</v>
      </c>
      <c r="C1077" s="23">
        <v>10.0426</v>
      </c>
      <c r="D1077" s="23">
        <v>48.715000000000003</v>
      </c>
      <c r="E1077" s="23">
        <v>40.58</v>
      </c>
      <c r="F1077" s="23">
        <v>0.124252</v>
      </c>
      <c r="G1077" s="23">
        <v>0.48832500000000001</v>
      </c>
      <c r="H1077" s="23">
        <v>0.20491200000000001</v>
      </c>
      <c r="I1077" s="23">
        <v>8.2854999999999998E-2</v>
      </c>
      <c r="J1077" s="23">
        <v>4.5969999999999997E-2</v>
      </c>
      <c r="K1077" s="24">
        <v>100.28400000000001</v>
      </c>
    </row>
    <row r="1078" spans="1:11" x14ac:dyDescent="0.2">
      <c r="B1078" s="22" t="s">
        <v>112</v>
      </c>
      <c r="C1078" s="23">
        <v>10.0565</v>
      </c>
      <c r="D1078" s="23">
        <v>48.677</v>
      </c>
      <c r="E1078" s="23">
        <v>40.476900000000001</v>
      </c>
      <c r="F1078" s="23">
        <v>0.13561799999999999</v>
      </c>
      <c r="G1078" s="23">
        <v>0.50138000000000005</v>
      </c>
      <c r="H1078" s="23">
        <v>0.205591</v>
      </c>
      <c r="I1078" s="23">
        <v>9.3037999999999996E-2</v>
      </c>
      <c r="J1078" s="23">
        <v>3.9282999999999998E-2</v>
      </c>
      <c r="K1078" s="24">
        <v>100.185</v>
      </c>
    </row>
    <row r="1079" spans="1:11" x14ac:dyDescent="0.2">
      <c r="B1079" s="22" t="s">
        <v>112</v>
      </c>
      <c r="C1079" s="23">
        <v>10.0661</v>
      </c>
      <c r="D1079" s="23">
        <v>48.703299999999999</v>
      </c>
      <c r="E1079" s="23">
        <v>40.524900000000002</v>
      </c>
      <c r="F1079" s="23">
        <v>0.13727900000000001</v>
      </c>
      <c r="G1079" s="23">
        <v>0.489014</v>
      </c>
      <c r="H1079" s="23">
        <v>0.20688999999999999</v>
      </c>
      <c r="I1079" s="23">
        <v>9.8207000000000003E-2</v>
      </c>
      <c r="J1079" s="23">
        <v>4.2433999999999999E-2</v>
      </c>
      <c r="K1079" s="24">
        <v>100.268</v>
      </c>
    </row>
    <row r="1080" spans="1:11" x14ac:dyDescent="0.2">
      <c r="B1080" s="22" t="s">
        <v>112</v>
      </c>
      <c r="C1080" s="23">
        <v>9.9415099999999992</v>
      </c>
      <c r="D1080" s="23">
        <v>48.6995</v>
      </c>
      <c r="E1080" s="23">
        <v>40.507100000000001</v>
      </c>
      <c r="F1080" s="23">
        <v>0.130991</v>
      </c>
      <c r="G1080" s="23">
        <v>0.48930099999999999</v>
      </c>
      <c r="H1080" s="23">
        <v>0.20494799999999999</v>
      </c>
      <c r="I1080" s="23">
        <v>8.9498999999999995E-2</v>
      </c>
      <c r="J1080" s="23">
        <v>3.8941000000000003E-2</v>
      </c>
      <c r="K1080" s="24">
        <v>100.102</v>
      </c>
    </row>
    <row r="1081" spans="1:11" x14ac:dyDescent="0.2">
      <c r="B1081" s="22" t="s">
        <v>112</v>
      </c>
      <c r="C1081" s="23">
        <v>9.9496000000000002</v>
      </c>
      <c r="D1081" s="23">
        <v>48.606400000000001</v>
      </c>
      <c r="E1081" s="23">
        <v>40.500300000000003</v>
      </c>
      <c r="F1081" s="23">
        <v>0.13066</v>
      </c>
      <c r="G1081" s="23">
        <v>0.48345100000000002</v>
      </c>
      <c r="H1081" s="23">
        <v>0.21385399999999999</v>
      </c>
      <c r="I1081" s="23">
        <v>8.6574999999999999E-2</v>
      </c>
      <c r="J1081" s="23">
        <v>4.2159000000000002E-2</v>
      </c>
      <c r="K1081" s="24">
        <v>100.01300000000001</v>
      </c>
    </row>
    <row r="1082" spans="1:11" x14ac:dyDescent="0.2">
      <c r="B1082" s="22" t="s">
        <v>112</v>
      </c>
      <c r="C1082" s="23">
        <v>9.95078</v>
      </c>
      <c r="D1082" s="23">
        <v>48.834400000000002</v>
      </c>
      <c r="E1082" s="23">
        <v>40.528799999999997</v>
      </c>
      <c r="F1082" s="23">
        <v>0.133968</v>
      </c>
      <c r="G1082" s="23">
        <v>0.494726</v>
      </c>
      <c r="H1082" s="23">
        <v>0.20604800000000001</v>
      </c>
      <c r="I1082" s="23">
        <v>9.4212000000000004E-2</v>
      </c>
      <c r="J1082" s="23">
        <v>3.7511000000000003E-2</v>
      </c>
      <c r="K1082" s="24">
        <v>100.28</v>
      </c>
    </row>
    <row r="1083" spans="1:11" x14ac:dyDescent="0.2">
      <c r="A1083" s="2" t="s">
        <v>18</v>
      </c>
      <c r="B1083" s="22" t="s">
        <v>112</v>
      </c>
      <c r="C1083" s="23">
        <v>9.8471299999999999</v>
      </c>
      <c r="D1083" s="23">
        <v>48.703699999999998</v>
      </c>
      <c r="E1083" s="23">
        <v>40.5274</v>
      </c>
      <c r="F1083" s="23">
        <v>0.12572</v>
      </c>
      <c r="G1083" s="23">
        <v>0.48616399999999999</v>
      </c>
      <c r="H1083" s="23">
        <v>0.205127</v>
      </c>
      <c r="I1083" s="23">
        <v>8.4692000000000003E-2</v>
      </c>
      <c r="J1083" s="23">
        <v>5.2349E-2</v>
      </c>
      <c r="K1083" s="24">
        <v>100.032</v>
      </c>
    </row>
    <row r="1084" spans="1:11" x14ac:dyDescent="0.2">
      <c r="A1084" s="2" t="s">
        <v>15</v>
      </c>
      <c r="B1084" s="22" t="s">
        <v>113</v>
      </c>
      <c r="C1084" s="23">
        <v>20.581</v>
      </c>
      <c r="D1084" s="23">
        <v>39.8626</v>
      </c>
      <c r="E1084" s="23">
        <v>38.553800000000003</v>
      </c>
      <c r="F1084" s="23">
        <v>0.239173</v>
      </c>
      <c r="G1084" s="23">
        <v>0.29682700000000001</v>
      </c>
      <c r="H1084" s="23">
        <v>0.28220499999999998</v>
      </c>
      <c r="I1084" s="23">
        <v>4.6116999999999998E-2</v>
      </c>
      <c r="J1084" s="23">
        <v>2.2678E-2</v>
      </c>
      <c r="K1084" s="24">
        <v>99.884399999999999</v>
      </c>
    </row>
    <row r="1085" spans="1:11" x14ac:dyDescent="0.2">
      <c r="B1085" s="22" t="s">
        <v>113</v>
      </c>
      <c r="C1085" s="23">
        <v>17.3064</v>
      </c>
      <c r="D1085" s="23">
        <v>42.423000000000002</v>
      </c>
      <c r="E1085" s="23">
        <v>38.963999999999999</v>
      </c>
      <c r="F1085" s="23">
        <v>0.227885</v>
      </c>
      <c r="G1085" s="23">
        <v>0.30529499999999998</v>
      </c>
      <c r="H1085" s="23">
        <v>0.281169</v>
      </c>
      <c r="I1085" s="23">
        <v>8.1173999999999996E-2</v>
      </c>
      <c r="J1085" s="23">
        <v>3.4280999999999999E-2</v>
      </c>
      <c r="K1085" s="24">
        <v>99.623199999999997</v>
      </c>
    </row>
    <row r="1086" spans="1:11" x14ac:dyDescent="0.2">
      <c r="B1086" s="22" t="s">
        <v>113</v>
      </c>
      <c r="C1086" s="23">
        <v>16.186</v>
      </c>
      <c r="D1086" s="23">
        <v>43.546999999999997</v>
      </c>
      <c r="E1086" s="23">
        <v>39.461799999999997</v>
      </c>
      <c r="F1086" s="23">
        <v>0.228937</v>
      </c>
      <c r="G1086" s="23">
        <v>0.32740599999999997</v>
      </c>
      <c r="H1086" s="23">
        <v>0.26740799999999998</v>
      </c>
      <c r="I1086" s="23">
        <v>5.4654000000000001E-2</v>
      </c>
      <c r="J1086" s="23">
        <v>2.5766000000000001E-2</v>
      </c>
      <c r="K1086" s="24">
        <v>100.099</v>
      </c>
    </row>
    <row r="1087" spans="1:11" x14ac:dyDescent="0.2">
      <c r="B1087" s="22" t="s">
        <v>113</v>
      </c>
      <c r="C1087" s="23">
        <v>15.8741</v>
      </c>
      <c r="D1087" s="23">
        <v>44.1325</v>
      </c>
      <c r="E1087" s="23">
        <v>39.412999999999997</v>
      </c>
      <c r="F1087" s="23">
        <v>0.211118</v>
      </c>
      <c r="G1087" s="23">
        <v>0.33856199999999997</v>
      </c>
      <c r="H1087" s="23">
        <v>0.25955299999999998</v>
      </c>
      <c r="I1087" s="23">
        <v>6.9850999999999996E-2</v>
      </c>
      <c r="J1087" s="23">
        <v>3.6921000000000002E-2</v>
      </c>
      <c r="K1087" s="24">
        <v>100.336</v>
      </c>
    </row>
    <row r="1088" spans="1:11" x14ac:dyDescent="0.2">
      <c r="B1088" s="22" t="s">
        <v>113</v>
      </c>
      <c r="C1088" s="23">
        <v>15.565099999999999</v>
      </c>
      <c r="D1088" s="23">
        <v>44.5214</v>
      </c>
      <c r="E1088" s="23">
        <v>39.426600000000001</v>
      </c>
      <c r="F1088" s="23">
        <v>0.202205</v>
      </c>
      <c r="G1088" s="23">
        <v>0.35523700000000002</v>
      </c>
      <c r="H1088" s="23">
        <v>0.252973</v>
      </c>
      <c r="I1088" s="23">
        <v>8.3573999999999996E-2</v>
      </c>
      <c r="J1088" s="23">
        <v>3.5319999999999997E-2</v>
      </c>
      <c r="K1088" s="24">
        <v>100.44199999999999</v>
      </c>
    </row>
    <row r="1089" spans="2:11" x14ac:dyDescent="0.2">
      <c r="B1089" s="22" t="s">
        <v>113</v>
      </c>
      <c r="C1089" s="23">
        <v>15.3123</v>
      </c>
      <c r="D1089" s="23">
        <v>44.2712</v>
      </c>
      <c r="E1089" s="23">
        <v>39.491700000000002</v>
      </c>
      <c r="F1089" s="23">
        <v>0.21599199999999999</v>
      </c>
      <c r="G1089" s="23">
        <v>0.372892</v>
      </c>
      <c r="H1089" s="23">
        <v>0.240121</v>
      </c>
      <c r="I1089" s="23">
        <v>7.7893000000000004E-2</v>
      </c>
      <c r="J1089" s="23">
        <v>3.6337000000000001E-2</v>
      </c>
      <c r="K1089" s="24">
        <v>100.018</v>
      </c>
    </row>
    <row r="1090" spans="2:11" x14ac:dyDescent="0.2">
      <c r="B1090" s="22" t="s">
        <v>113</v>
      </c>
      <c r="C1090" s="23">
        <v>15.0289</v>
      </c>
      <c r="D1090" s="23">
        <v>44.283200000000001</v>
      </c>
      <c r="E1090" s="23">
        <v>39.578699999999998</v>
      </c>
      <c r="F1090" s="23">
        <v>0.20585000000000001</v>
      </c>
      <c r="G1090" s="23">
        <v>0.39947899999999997</v>
      </c>
      <c r="H1090" s="23">
        <v>0.236404</v>
      </c>
      <c r="I1090" s="23">
        <v>7.8720999999999999E-2</v>
      </c>
      <c r="J1090" s="23">
        <v>3.6046000000000002E-2</v>
      </c>
      <c r="K1090" s="24">
        <v>99.847399999999993</v>
      </c>
    </row>
    <row r="1091" spans="2:11" x14ac:dyDescent="0.2">
      <c r="B1091" s="22" t="s">
        <v>113</v>
      </c>
      <c r="C1091" s="23">
        <v>14.9011</v>
      </c>
      <c r="D1091" s="23">
        <v>44.817999999999998</v>
      </c>
      <c r="E1091" s="23">
        <v>39.6496</v>
      </c>
      <c r="F1091" s="23">
        <v>0.191798</v>
      </c>
      <c r="G1091" s="23">
        <v>0.41134399999999999</v>
      </c>
      <c r="H1091" s="23">
        <v>0.233238</v>
      </c>
      <c r="I1091" s="23">
        <v>8.0942E-2</v>
      </c>
      <c r="J1091" s="23">
        <v>4.4443999999999997E-2</v>
      </c>
      <c r="K1091" s="24">
        <v>100.331</v>
      </c>
    </row>
    <row r="1092" spans="2:11" x14ac:dyDescent="0.2">
      <c r="B1092" s="22" t="s">
        <v>113</v>
      </c>
      <c r="C1092" s="23">
        <v>14.6625</v>
      </c>
      <c r="D1092" s="23">
        <v>44.759500000000003</v>
      </c>
      <c r="E1092" s="23">
        <v>39.784199999999998</v>
      </c>
      <c r="F1092" s="23">
        <v>0.19792599999999999</v>
      </c>
      <c r="G1092" s="23">
        <v>0.40574700000000002</v>
      </c>
      <c r="H1092" s="23">
        <v>0.22589799999999999</v>
      </c>
      <c r="I1092" s="23">
        <v>7.6865000000000003E-2</v>
      </c>
      <c r="J1092" s="23">
        <v>2.5062000000000001E-2</v>
      </c>
      <c r="K1092" s="24">
        <v>100.13800000000001</v>
      </c>
    </row>
    <row r="1093" spans="2:11" x14ac:dyDescent="0.2">
      <c r="B1093" s="22" t="s">
        <v>113</v>
      </c>
      <c r="C1093" s="23">
        <v>14.297499999999999</v>
      </c>
      <c r="D1093" s="23">
        <v>45.302399999999999</v>
      </c>
      <c r="E1093" s="23">
        <v>39.703299999999999</v>
      </c>
      <c r="F1093" s="23">
        <v>0.18865799999999999</v>
      </c>
      <c r="G1093" s="23">
        <v>0.42321799999999998</v>
      </c>
      <c r="H1093" s="23">
        <v>0.219414</v>
      </c>
      <c r="I1093" s="23">
        <v>8.9306999999999997E-2</v>
      </c>
      <c r="J1093" s="23">
        <v>3.3045999999999999E-2</v>
      </c>
      <c r="K1093" s="24">
        <v>100.25700000000001</v>
      </c>
    </row>
    <row r="1094" spans="2:11" x14ac:dyDescent="0.2">
      <c r="B1094" s="22" t="s">
        <v>113</v>
      </c>
      <c r="C1094" s="23">
        <v>14.1097</v>
      </c>
      <c r="D1094" s="23">
        <v>45.351199999999999</v>
      </c>
      <c r="E1094" s="23">
        <v>39.881100000000004</v>
      </c>
      <c r="F1094" s="23">
        <v>0.18873400000000001</v>
      </c>
      <c r="G1094" s="23">
        <v>0.42269099999999998</v>
      </c>
      <c r="H1094" s="23">
        <v>0.221084</v>
      </c>
      <c r="I1094" s="23">
        <v>7.9295000000000004E-2</v>
      </c>
      <c r="J1094" s="23">
        <v>2.9166999999999998E-2</v>
      </c>
      <c r="K1094" s="24">
        <v>100.283</v>
      </c>
    </row>
    <row r="1095" spans="2:11" x14ac:dyDescent="0.2">
      <c r="B1095" s="22" t="s">
        <v>113</v>
      </c>
      <c r="C1095" s="23">
        <v>13.9389</v>
      </c>
      <c r="D1095" s="23">
        <v>45.728200000000001</v>
      </c>
      <c r="E1095" s="23">
        <v>39.924799999999998</v>
      </c>
      <c r="F1095" s="23">
        <v>0.173012</v>
      </c>
      <c r="G1095" s="23">
        <v>0.44818999999999998</v>
      </c>
      <c r="H1095" s="23">
        <v>0.21352199999999999</v>
      </c>
      <c r="I1095" s="23">
        <v>7.9641000000000003E-2</v>
      </c>
      <c r="J1095" s="23">
        <v>3.8330000000000003E-2</v>
      </c>
      <c r="K1095" s="24">
        <v>100.545</v>
      </c>
    </row>
    <row r="1096" spans="2:11" x14ac:dyDescent="0.2">
      <c r="B1096" s="22" t="s">
        <v>113</v>
      </c>
      <c r="C1096" s="23">
        <v>13.6584</v>
      </c>
      <c r="D1096" s="23">
        <v>45.900300000000001</v>
      </c>
      <c r="E1096" s="23">
        <v>39.836199999999998</v>
      </c>
      <c r="F1096" s="23">
        <v>0.19086600000000001</v>
      </c>
      <c r="G1096" s="23">
        <v>0.46177200000000002</v>
      </c>
      <c r="H1096" s="23">
        <v>0.20580599999999999</v>
      </c>
      <c r="I1096" s="23">
        <v>8.5397000000000001E-2</v>
      </c>
      <c r="J1096" s="23">
        <v>4.5710000000000001E-2</v>
      </c>
      <c r="K1096" s="24">
        <v>100.38500000000001</v>
      </c>
    </row>
    <row r="1097" spans="2:11" x14ac:dyDescent="0.2">
      <c r="B1097" s="22" t="s">
        <v>113</v>
      </c>
      <c r="C1097" s="23">
        <v>13.422599999999999</v>
      </c>
      <c r="D1097" s="23">
        <v>45.899500000000003</v>
      </c>
      <c r="E1097" s="23">
        <v>39.8611</v>
      </c>
      <c r="F1097" s="23">
        <v>0.167907</v>
      </c>
      <c r="G1097" s="23">
        <v>0.44783800000000001</v>
      </c>
      <c r="H1097" s="23">
        <v>0.203429</v>
      </c>
      <c r="I1097" s="23">
        <v>9.7076999999999997E-2</v>
      </c>
      <c r="J1097" s="23">
        <v>3.4804000000000002E-2</v>
      </c>
      <c r="K1097" s="24">
        <v>100.134</v>
      </c>
    </row>
    <row r="1098" spans="2:11" x14ac:dyDescent="0.2">
      <c r="B1098" s="22" t="s">
        <v>113</v>
      </c>
      <c r="C1098" s="23">
        <v>13.2204</v>
      </c>
      <c r="D1098" s="23">
        <v>46.207000000000001</v>
      </c>
      <c r="E1098" s="23">
        <v>39.964399999999998</v>
      </c>
      <c r="F1098" s="23">
        <v>0.172814</v>
      </c>
      <c r="G1098" s="23">
        <v>0.46555800000000003</v>
      </c>
      <c r="H1098" s="23">
        <v>0.202794</v>
      </c>
      <c r="I1098" s="23">
        <v>6.4142000000000005E-2</v>
      </c>
      <c r="J1098" s="23">
        <v>3.3640000000000003E-2</v>
      </c>
      <c r="K1098" s="24">
        <v>100.331</v>
      </c>
    </row>
    <row r="1099" spans="2:11" x14ac:dyDescent="0.2">
      <c r="B1099" s="22" t="s">
        <v>113</v>
      </c>
      <c r="C1099" s="23">
        <v>12.938800000000001</v>
      </c>
      <c r="D1099" s="23">
        <v>46.470100000000002</v>
      </c>
      <c r="E1099" s="23">
        <v>39.889000000000003</v>
      </c>
      <c r="F1099" s="23">
        <v>0.178041</v>
      </c>
      <c r="G1099" s="23">
        <v>0.46918199999999999</v>
      </c>
      <c r="H1099" s="23">
        <v>0.20945900000000001</v>
      </c>
      <c r="I1099" s="23">
        <v>7.0763999999999994E-2</v>
      </c>
      <c r="J1099" s="23">
        <v>4.3553000000000001E-2</v>
      </c>
      <c r="K1099" s="24">
        <v>100.26900000000001</v>
      </c>
    </row>
    <row r="1100" spans="2:11" x14ac:dyDescent="0.2">
      <c r="B1100" s="22" t="s">
        <v>113</v>
      </c>
      <c r="C1100" s="23">
        <v>12.714600000000001</v>
      </c>
      <c r="D1100" s="23">
        <v>46.520400000000002</v>
      </c>
      <c r="E1100" s="23">
        <v>40.019399999999997</v>
      </c>
      <c r="F1100" s="23">
        <v>0.167352</v>
      </c>
      <c r="G1100" s="23">
        <v>0.457812</v>
      </c>
      <c r="H1100" s="23">
        <v>0.204398</v>
      </c>
      <c r="I1100" s="23">
        <v>8.1175999999999998E-2</v>
      </c>
      <c r="J1100" s="23">
        <v>3.8712000000000003E-2</v>
      </c>
      <c r="K1100" s="24">
        <v>100.20399999999999</v>
      </c>
    </row>
    <row r="1101" spans="2:11" x14ac:dyDescent="0.2">
      <c r="B1101" s="22" t="s">
        <v>113</v>
      </c>
      <c r="C1101" s="23">
        <v>12.5131</v>
      </c>
      <c r="D1101" s="23">
        <v>46.654600000000002</v>
      </c>
      <c r="E1101" s="23">
        <v>40.020600000000002</v>
      </c>
      <c r="F1101" s="23">
        <v>0.16606399999999999</v>
      </c>
      <c r="G1101" s="23">
        <v>0.466086</v>
      </c>
      <c r="H1101" s="23">
        <v>0.20466000000000001</v>
      </c>
      <c r="I1101" s="23">
        <v>9.0979000000000004E-2</v>
      </c>
      <c r="J1101" s="23">
        <v>5.2155E-2</v>
      </c>
      <c r="K1101" s="24">
        <v>100.16800000000001</v>
      </c>
    </row>
    <row r="1102" spans="2:11" x14ac:dyDescent="0.2">
      <c r="B1102" s="22" t="s">
        <v>113</v>
      </c>
      <c r="C1102" s="23">
        <v>12.3521</v>
      </c>
      <c r="D1102" s="23">
        <v>46.7774</v>
      </c>
      <c r="E1102" s="23">
        <v>40.182499999999997</v>
      </c>
      <c r="F1102" s="23">
        <v>0.16387199999999999</v>
      </c>
      <c r="G1102" s="23">
        <v>0.482817</v>
      </c>
      <c r="H1102" s="23">
        <v>0.20407</v>
      </c>
      <c r="I1102" s="23">
        <v>6.8177000000000001E-2</v>
      </c>
      <c r="J1102" s="23">
        <v>3.6903999999999999E-2</v>
      </c>
      <c r="K1102" s="24">
        <v>100.268</v>
      </c>
    </row>
    <row r="1103" spans="2:11" x14ac:dyDescent="0.2">
      <c r="B1103" s="22" t="s">
        <v>113</v>
      </c>
      <c r="C1103" s="23">
        <v>12.2242</v>
      </c>
      <c r="D1103" s="23">
        <v>47.276499999999999</v>
      </c>
      <c r="E1103" s="23">
        <v>40.200200000000002</v>
      </c>
      <c r="F1103" s="23">
        <v>0.16456399999999999</v>
      </c>
      <c r="G1103" s="23">
        <v>0.48104999999999998</v>
      </c>
      <c r="H1103" s="23">
        <v>0.204539</v>
      </c>
      <c r="I1103" s="23">
        <v>0.101261</v>
      </c>
      <c r="J1103" s="23">
        <v>4.02E-2</v>
      </c>
      <c r="K1103" s="24">
        <v>100.69199999999999</v>
      </c>
    </row>
    <row r="1104" spans="2:11" x14ac:dyDescent="0.2">
      <c r="B1104" s="22" t="s">
        <v>113</v>
      </c>
      <c r="C1104" s="23">
        <v>11.9445</v>
      </c>
      <c r="D1104" s="23">
        <v>47.234999999999999</v>
      </c>
      <c r="E1104" s="23">
        <v>40.219700000000003</v>
      </c>
      <c r="F1104" s="23">
        <v>0.167598</v>
      </c>
      <c r="G1104" s="23">
        <v>0.47794300000000001</v>
      </c>
      <c r="H1104" s="23">
        <v>0.20204</v>
      </c>
      <c r="I1104" s="23">
        <v>7.2303000000000006E-2</v>
      </c>
      <c r="J1104" s="23">
        <v>3.7897E-2</v>
      </c>
      <c r="K1104" s="24">
        <v>100.357</v>
      </c>
    </row>
    <row r="1105" spans="1:11" x14ac:dyDescent="0.2">
      <c r="B1105" s="22" t="s">
        <v>113</v>
      </c>
      <c r="C1105" s="23">
        <v>11.773199999999999</v>
      </c>
      <c r="D1105" s="23">
        <v>46.631100000000004</v>
      </c>
      <c r="E1105" s="23">
        <v>40.175800000000002</v>
      </c>
      <c r="F1105" s="23">
        <v>0.165183</v>
      </c>
      <c r="G1105" s="23">
        <v>0.49035899999999999</v>
      </c>
      <c r="H1105" s="23">
        <v>0.20021700000000001</v>
      </c>
      <c r="I1105" s="23">
        <v>9.6595E-2</v>
      </c>
      <c r="J1105" s="23">
        <v>4.5692000000000003E-2</v>
      </c>
      <c r="K1105" s="24">
        <v>99.578100000000006</v>
      </c>
    </row>
    <row r="1106" spans="1:11" x14ac:dyDescent="0.2">
      <c r="B1106" s="22" t="s">
        <v>113</v>
      </c>
      <c r="C1106" s="23">
        <v>11.666499999999999</v>
      </c>
      <c r="D1106" s="23">
        <v>47.589199999999998</v>
      </c>
      <c r="E1106" s="23">
        <v>40.329000000000001</v>
      </c>
      <c r="F1106" s="23">
        <v>0.14998900000000001</v>
      </c>
      <c r="G1106" s="23">
        <v>0.48782300000000001</v>
      </c>
      <c r="H1106" s="23">
        <v>0.20285300000000001</v>
      </c>
      <c r="I1106" s="23">
        <v>8.0639000000000002E-2</v>
      </c>
      <c r="J1106" s="23">
        <v>3.9640000000000002E-2</v>
      </c>
      <c r="K1106" s="24">
        <v>100.54600000000001</v>
      </c>
    </row>
    <row r="1107" spans="1:11" x14ac:dyDescent="0.2">
      <c r="B1107" s="22" t="s">
        <v>113</v>
      </c>
      <c r="C1107" s="23">
        <v>11.526300000000001</v>
      </c>
      <c r="D1107" s="23">
        <v>47.680300000000003</v>
      </c>
      <c r="E1107" s="23">
        <v>40.367800000000003</v>
      </c>
      <c r="F1107" s="23">
        <v>0.14094699999999999</v>
      </c>
      <c r="G1107" s="23">
        <v>0.48663600000000001</v>
      </c>
      <c r="H1107" s="23">
        <v>0.207703</v>
      </c>
      <c r="I1107" s="23">
        <v>9.4474000000000002E-2</v>
      </c>
      <c r="J1107" s="23">
        <v>4.0293000000000002E-2</v>
      </c>
      <c r="K1107" s="24">
        <v>100.544</v>
      </c>
    </row>
    <row r="1108" spans="1:11" x14ac:dyDescent="0.2">
      <c r="A1108" s="2" t="s">
        <v>18</v>
      </c>
      <c r="B1108" s="22" t="s">
        <v>113</v>
      </c>
      <c r="C1108" s="23">
        <v>11.269</v>
      </c>
      <c r="D1108" s="23">
        <v>47.754600000000003</v>
      </c>
      <c r="E1108" s="23">
        <v>40.2072</v>
      </c>
      <c r="F1108" s="23">
        <v>0.15878700000000001</v>
      </c>
      <c r="G1108" s="23">
        <v>0.47464000000000001</v>
      </c>
      <c r="H1108" s="23">
        <v>0.20255100000000001</v>
      </c>
      <c r="I1108" s="23">
        <v>9.9372000000000002E-2</v>
      </c>
      <c r="J1108" s="23">
        <v>3.9836999999999997E-2</v>
      </c>
      <c r="K1108" s="24">
        <v>100.206</v>
      </c>
    </row>
    <row r="1109" spans="1:11" x14ac:dyDescent="0.2">
      <c r="A1109" s="2" t="s">
        <v>15</v>
      </c>
      <c r="B1109" s="22" t="s">
        <v>114</v>
      </c>
      <c r="C1109" s="23">
        <v>18.754200000000001</v>
      </c>
      <c r="D1109" s="23">
        <v>41.237499999999997</v>
      </c>
      <c r="E1109" s="23">
        <v>38.676099999999998</v>
      </c>
      <c r="F1109" s="23">
        <v>0.22976099999999999</v>
      </c>
      <c r="G1109" s="23">
        <v>0.28827199999999997</v>
      </c>
      <c r="H1109" s="23">
        <v>0.29912699999999998</v>
      </c>
      <c r="I1109" s="23">
        <v>7.8565999999999997E-2</v>
      </c>
      <c r="J1109" s="23">
        <v>4.3091999999999998E-2</v>
      </c>
      <c r="K1109" s="24">
        <v>99.6066</v>
      </c>
    </row>
    <row r="1110" spans="1:11" x14ac:dyDescent="0.2">
      <c r="B1110" s="22" t="s">
        <v>114</v>
      </c>
      <c r="C1110" s="23">
        <v>16.915299999999998</v>
      </c>
      <c r="D1110" s="23">
        <v>42.8598</v>
      </c>
      <c r="E1110" s="23">
        <v>38.9696</v>
      </c>
      <c r="F1110" s="23">
        <v>0.226796</v>
      </c>
      <c r="G1110" s="23">
        <v>0.30748500000000001</v>
      </c>
      <c r="H1110" s="23">
        <v>0.280557</v>
      </c>
      <c r="I1110" s="23">
        <v>7.8366000000000005E-2</v>
      </c>
      <c r="J1110" s="23">
        <v>2.8819000000000001E-2</v>
      </c>
      <c r="K1110" s="24">
        <v>99.666700000000006</v>
      </c>
    </row>
    <row r="1111" spans="1:11" x14ac:dyDescent="0.2">
      <c r="B1111" s="22" t="s">
        <v>114</v>
      </c>
      <c r="C1111" s="23">
        <v>16.427399999999999</v>
      </c>
      <c r="D1111" s="23">
        <v>43.346699999999998</v>
      </c>
      <c r="E1111" s="23">
        <v>39.295999999999999</v>
      </c>
      <c r="F1111" s="23">
        <v>0.21279699999999999</v>
      </c>
      <c r="G1111" s="23">
        <v>0.318743</v>
      </c>
      <c r="H1111" s="23">
        <v>0.26782800000000001</v>
      </c>
      <c r="I1111" s="23">
        <v>6.2031000000000003E-2</v>
      </c>
      <c r="J1111" s="23">
        <v>3.6110999999999997E-2</v>
      </c>
      <c r="K1111" s="24">
        <v>99.967600000000004</v>
      </c>
    </row>
    <row r="1112" spans="1:11" x14ac:dyDescent="0.2">
      <c r="B1112" s="22" t="s">
        <v>114</v>
      </c>
      <c r="C1112" s="23">
        <v>16.168399999999998</v>
      </c>
      <c r="D1112" s="23">
        <v>43.565899999999999</v>
      </c>
      <c r="E1112" s="23">
        <v>39.430399999999999</v>
      </c>
      <c r="F1112" s="23">
        <v>0.21137900000000001</v>
      </c>
      <c r="G1112" s="23">
        <v>0.31941599999999998</v>
      </c>
      <c r="H1112" s="23">
        <v>0.263322</v>
      </c>
      <c r="I1112" s="23">
        <v>6.4943000000000001E-2</v>
      </c>
      <c r="J1112" s="23">
        <v>3.5704E-2</v>
      </c>
      <c r="K1112" s="24">
        <v>100.06</v>
      </c>
    </row>
    <row r="1113" spans="1:11" x14ac:dyDescent="0.2">
      <c r="B1113" s="22" t="s">
        <v>114</v>
      </c>
      <c r="C1113" s="23">
        <v>16.203700000000001</v>
      </c>
      <c r="D1113" s="23">
        <v>43.585700000000003</v>
      </c>
      <c r="E1113" s="23">
        <v>39.320799999999998</v>
      </c>
      <c r="F1113" s="23">
        <v>0.22237299999999999</v>
      </c>
      <c r="G1113" s="23">
        <v>0.31844899999999998</v>
      </c>
      <c r="H1113" s="23">
        <v>0.25112000000000001</v>
      </c>
      <c r="I1113" s="23">
        <v>6.4921999999999994E-2</v>
      </c>
      <c r="J1113" s="23">
        <v>3.7552000000000002E-2</v>
      </c>
      <c r="K1113" s="24">
        <v>100.005</v>
      </c>
    </row>
    <row r="1114" spans="1:11" x14ac:dyDescent="0.2">
      <c r="B1114" s="22" t="s">
        <v>114</v>
      </c>
      <c r="C1114" s="23">
        <v>15.946099999999999</v>
      </c>
      <c r="D1114" s="23">
        <v>43.771700000000003</v>
      </c>
      <c r="E1114" s="23">
        <v>39.330399999999997</v>
      </c>
      <c r="F1114" s="23">
        <v>0.21759999999999999</v>
      </c>
      <c r="G1114" s="23">
        <v>0.34493200000000002</v>
      </c>
      <c r="H1114" s="23">
        <v>0.247532</v>
      </c>
      <c r="I1114" s="23">
        <v>5.8327999999999998E-2</v>
      </c>
      <c r="J1114" s="23">
        <v>3.6176E-2</v>
      </c>
      <c r="K1114" s="24">
        <v>99.9529</v>
      </c>
    </row>
    <row r="1115" spans="1:11" x14ac:dyDescent="0.2">
      <c r="B1115" s="22" t="s">
        <v>114</v>
      </c>
      <c r="C1115" s="23">
        <v>15.7605</v>
      </c>
      <c r="D1115" s="23">
        <v>43.9681</v>
      </c>
      <c r="E1115" s="23">
        <v>39.359099999999998</v>
      </c>
      <c r="F1115" s="23">
        <v>0.20264299999999999</v>
      </c>
      <c r="G1115" s="23">
        <v>0.34440300000000001</v>
      </c>
      <c r="H1115" s="23">
        <v>0.242454</v>
      </c>
      <c r="I1115" s="23">
        <v>6.5953999999999999E-2</v>
      </c>
      <c r="J1115" s="23">
        <v>4.6455999999999997E-2</v>
      </c>
      <c r="K1115" s="24">
        <v>99.989599999999996</v>
      </c>
    </row>
    <row r="1116" spans="1:11" x14ac:dyDescent="0.2">
      <c r="B1116" s="22" t="s">
        <v>114</v>
      </c>
      <c r="C1116" s="23">
        <v>15.5175</v>
      </c>
      <c r="D1116" s="23">
        <v>43.902700000000003</v>
      </c>
      <c r="E1116" s="23">
        <v>39.374600000000001</v>
      </c>
      <c r="F1116" s="23">
        <v>0.21299899999999999</v>
      </c>
      <c r="G1116" s="23">
        <v>0.33932200000000001</v>
      </c>
      <c r="H1116" s="23">
        <v>0.23850199999999999</v>
      </c>
      <c r="I1116" s="23">
        <v>6.3061000000000006E-2</v>
      </c>
      <c r="J1116" s="23">
        <v>3.5229000000000003E-2</v>
      </c>
      <c r="K1116" s="24">
        <v>99.683899999999994</v>
      </c>
    </row>
    <row r="1117" spans="1:11" x14ac:dyDescent="0.2">
      <c r="B1117" s="22" t="s">
        <v>114</v>
      </c>
      <c r="C1117" s="23">
        <v>15.4085</v>
      </c>
      <c r="D1117" s="23">
        <v>44.298099999999998</v>
      </c>
      <c r="E1117" s="23">
        <v>39.524099999999997</v>
      </c>
      <c r="F1117" s="23">
        <v>0.20238600000000001</v>
      </c>
      <c r="G1117" s="23">
        <v>0.36760399999999999</v>
      </c>
      <c r="H1117" s="23">
        <v>0.230652</v>
      </c>
      <c r="I1117" s="23">
        <v>7.2898000000000004E-2</v>
      </c>
      <c r="J1117" s="23">
        <v>3.3902000000000002E-2</v>
      </c>
      <c r="K1117" s="24">
        <v>100.13800000000001</v>
      </c>
    </row>
    <row r="1118" spans="1:11" x14ac:dyDescent="0.2">
      <c r="B1118" s="22" t="s">
        <v>114</v>
      </c>
      <c r="C1118" s="23">
        <v>15.273</v>
      </c>
      <c r="D1118" s="23">
        <v>44.210799999999999</v>
      </c>
      <c r="E1118" s="23">
        <v>39.578400000000002</v>
      </c>
      <c r="F1118" s="23">
        <v>0.21038100000000001</v>
      </c>
      <c r="G1118" s="23">
        <v>0.35641800000000001</v>
      </c>
      <c r="H1118" s="23">
        <v>0.23061000000000001</v>
      </c>
      <c r="I1118" s="23">
        <v>7.5420000000000001E-2</v>
      </c>
      <c r="J1118" s="23">
        <v>3.3225999999999999E-2</v>
      </c>
      <c r="K1118" s="24">
        <v>99.968199999999996</v>
      </c>
    </row>
    <row r="1119" spans="1:11" x14ac:dyDescent="0.2">
      <c r="B1119" s="22" t="s">
        <v>114</v>
      </c>
      <c r="C1119" s="23">
        <v>15.086600000000001</v>
      </c>
      <c r="D1119" s="23">
        <v>44.186799999999998</v>
      </c>
      <c r="E1119" s="23">
        <v>39.599499999999999</v>
      </c>
      <c r="F1119" s="23">
        <v>0.198488</v>
      </c>
      <c r="G1119" s="23">
        <v>0.36002600000000001</v>
      </c>
      <c r="H1119" s="23">
        <v>0.227016</v>
      </c>
      <c r="I1119" s="23">
        <v>8.6013000000000006E-2</v>
      </c>
      <c r="J1119" s="23">
        <v>3.9397000000000001E-2</v>
      </c>
      <c r="K1119" s="24">
        <v>99.783699999999996</v>
      </c>
    </row>
    <row r="1120" spans="1:11" x14ac:dyDescent="0.2">
      <c r="B1120" s="22" t="s">
        <v>114</v>
      </c>
      <c r="C1120" s="23">
        <v>15.053000000000001</v>
      </c>
      <c r="D1120" s="23">
        <v>44.545400000000001</v>
      </c>
      <c r="E1120" s="23">
        <v>39.607399999999998</v>
      </c>
      <c r="F1120" s="23">
        <v>0.20070299999999999</v>
      </c>
      <c r="G1120" s="23">
        <v>0.377305</v>
      </c>
      <c r="H1120" s="23">
        <v>0.22246099999999999</v>
      </c>
      <c r="I1120" s="23">
        <v>6.9856000000000001E-2</v>
      </c>
      <c r="J1120" s="23">
        <v>4.1381000000000001E-2</v>
      </c>
      <c r="K1120" s="24">
        <v>100.11799999999999</v>
      </c>
    </row>
    <row r="1121" spans="1:11" x14ac:dyDescent="0.2">
      <c r="B1121" s="22" t="s">
        <v>114</v>
      </c>
      <c r="C1121" s="23">
        <v>14.8386</v>
      </c>
      <c r="D1121" s="23">
        <v>44.254300000000001</v>
      </c>
      <c r="E1121" s="23">
        <v>39.539000000000001</v>
      </c>
      <c r="F1121" s="23">
        <v>0.20405100000000001</v>
      </c>
      <c r="G1121" s="23">
        <v>0.37611899999999998</v>
      </c>
      <c r="H1121" s="23">
        <v>0.22211400000000001</v>
      </c>
      <c r="I1121" s="23">
        <v>6.0309000000000001E-2</v>
      </c>
      <c r="J1121" s="23">
        <v>3.5522999999999999E-2</v>
      </c>
      <c r="K1121" s="24">
        <v>99.53</v>
      </c>
    </row>
    <row r="1122" spans="1:11" x14ac:dyDescent="0.2">
      <c r="B1122" s="22" t="s">
        <v>114</v>
      </c>
      <c r="C1122" s="23">
        <v>14.7651</v>
      </c>
      <c r="D1122" s="23">
        <v>44.738100000000003</v>
      </c>
      <c r="E1122" s="23">
        <v>39.6905</v>
      </c>
      <c r="F1122" s="23">
        <v>0.18865699999999999</v>
      </c>
      <c r="G1122" s="23">
        <v>0.37501499999999999</v>
      </c>
      <c r="H1122" s="23">
        <v>0.216892</v>
      </c>
      <c r="I1122" s="23">
        <v>7.6664999999999997E-2</v>
      </c>
      <c r="J1122" s="23">
        <v>4.4519000000000003E-2</v>
      </c>
      <c r="K1122" s="24">
        <v>100.095</v>
      </c>
    </row>
    <row r="1123" spans="1:11" x14ac:dyDescent="0.2">
      <c r="B1123" s="22" t="s">
        <v>114</v>
      </c>
      <c r="C1123" s="23">
        <v>14.556100000000001</v>
      </c>
      <c r="D1123" s="23">
        <v>44.701700000000002</v>
      </c>
      <c r="E1123" s="23">
        <v>39.610999999999997</v>
      </c>
      <c r="F1123" s="23">
        <v>0.18493699999999999</v>
      </c>
      <c r="G1123" s="23">
        <v>0.39974900000000002</v>
      </c>
      <c r="H1123" s="23">
        <v>0.21950900000000001</v>
      </c>
      <c r="I1123" s="23">
        <v>6.4546999999999993E-2</v>
      </c>
      <c r="J1123" s="23">
        <v>3.8906999999999997E-2</v>
      </c>
      <c r="K1123" s="24">
        <v>99.776300000000006</v>
      </c>
    </row>
    <row r="1124" spans="1:11" x14ac:dyDescent="0.2">
      <c r="B1124" s="22" t="s">
        <v>114</v>
      </c>
      <c r="C1124" s="23">
        <v>14.531499999999999</v>
      </c>
      <c r="D1124" s="23">
        <v>45.115299999999998</v>
      </c>
      <c r="E1124" s="23">
        <v>39.613399999999999</v>
      </c>
      <c r="F1124" s="23">
        <v>0.18269099999999999</v>
      </c>
      <c r="G1124" s="23">
        <v>0.385293</v>
      </c>
      <c r="H1124" s="23">
        <v>0.215418</v>
      </c>
      <c r="I1124" s="23">
        <v>7.5792999999999999E-2</v>
      </c>
      <c r="J1124" s="23">
        <v>2.9509000000000001E-2</v>
      </c>
      <c r="K1124" s="24">
        <v>100.149</v>
      </c>
    </row>
    <row r="1125" spans="1:11" x14ac:dyDescent="0.2">
      <c r="B1125" s="22" t="s">
        <v>114</v>
      </c>
      <c r="C1125" s="23">
        <v>14.3087</v>
      </c>
      <c r="D1125" s="23">
        <v>45.338099999999997</v>
      </c>
      <c r="E1125" s="23">
        <v>39.796100000000003</v>
      </c>
      <c r="F1125" s="23">
        <v>0.19780700000000001</v>
      </c>
      <c r="G1125" s="23">
        <v>0.40339799999999998</v>
      </c>
      <c r="H1125" s="23">
        <v>0.21174999999999999</v>
      </c>
      <c r="I1125" s="23">
        <v>7.3456999999999995E-2</v>
      </c>
      <c r="J1125" s="23">
        <v>3.2877000000000003E-2</v>
      </c>
      <c r="K1125" s="24">
        <v>100.36199999999999</v>
      </c>
    </row>
    <row r="1126" spans="1:11" x14ac:dyDescent="0.2">
      <c r="B1126" s="22" t="s">
        <v>114</v>
      </c>
      <c r="C1126" s="23">
        <v>14.2296</v>
      </c>
      <c r="D1126" s="23">
        <v>45.4178</v>
      </c>
      <c r="E1126" s="23">
        <v>39.751600000000003</v>
      </c>
      <c r="F1126" s="23">
        <v>0.18695700000000001</v>
      </c>
      <c r="G1126" s="23">
        <v>0.377446</v>
      </c>
      <c r="H1126" s="23">
        <v>0.21337500000000001</v>
      </c>
      <c r="I1126" s="23">
        <v>8.0199000000000006E-2</v>
      </c>
      <c r="J1126" s="23">
        <v>3.4611999999999997E-2</v>
      </c>
      <c r="K1126" s="24">
        <v>100.292</v>
      </c>
    </row>
    <row r="1127" spans="1:11" x14ac:dyDescent="0.2">
      <c r="B1127" s="22" t="s">
        <v>114</v>
      </c>
      <c r="C1127" s="23">
        <v>14.053000000000001</v>
      </c>
      <c r="D1127" s="23">
        <v>45.345799999999997</v>
      </c>
      <c r="E1127" s="23">
        <v>39.781599999999997</v>
      </c>
      <c r="F1127" s="23">
        <v>0.19100800000000001</v>
      </c>
      <c r="G1127" s="23">
        <v>0.39658500000000002</v>
      </c>
      <c r="H1127" s="23">
        <v>0.21389900000000001</v>
      </c>
      <c r="I1127" s="23">
        <v>7.3541999999999996E-2</v>
      </c>
      <c r="J1127" s="23">
        <v>3.3662999999999998E-2</v>
      </c>
      <c r="K1127" s="24">
        <v>100.089</v>
      </c>
    </row>
    <row r="1128" spans="1:11" x14ac:dyDescent="0.2">
      <c r="B1128" s="22" t="s">
        <v>114</v>
      </c>
      <c r="C1128" s="23">
        <v>13.944900000000001</v>
      </c>
      <c r="D1128" s="23">
        <v>45.540799999999997</v>
      </c>
      <c r="E1128" s="23">
        <v>39.8521</v>
      </c>
      <c r="F1128" s="23">
        <v>0.18576899999999999</v>
      </c>
      <c r="G1128" s="23">
        <v>0.40537099999999998</v>
      </c>
      <c r="H1128" s="23">
        <v>0.21040800000000001</v>
      </c>
      <c r="I1128" s="23">
        <v>7.7156000000000002E-2</v>
      </c>
      <c r="J1128" s="23">
        <v>3.0556E-2</v>
      </c>
      <c r="K1128" s="24">
        <v>100.247</v>
      </c>
    </row>
    <row r="1129" spans="1:11" x14ac:dyDescent="0.2">
      <c r="B1129" s="22" t="s">
        <v>114</v>
      </c>
      <c r="C1129" s="23">
        <v>13.756399999999999</v>
      </c>
      <c r="D1129" s="23">
        <v>45.5871</v>
      </c>
      <c r="E1129" s="23">
        <v>39.785699999999999</v>
      </c>
      <c r="F1129" s="23">
        <v>0.18257000000000001</v>
      </c>
      <c r="G1129" s="23">
        <v>0.386911</v>
      </c>
      <c r="H1129" s="23">
        <v>0.21382999999999999</v>
      </c>
      <c r="I1129" s="23">
        <v>8.3165000000000003E-2</v>
      </c>
      <c r="J1129" s="23">
        <v>3.5792999999999998E-2</v>
      </c>
      <c r="K1129" s="24">
        <v>100.032</v>
      </c>
    </row>
    <row r="1130" spans="1:11" x14ac:dyDescent="0.2">
      <c r="B1130" s="22" t="s">
        <v>114</v>
      </c>
      <c r="C1130" s="27">
        <v>13.6486</v>
      </c>
      <c r="D1130" s="27">
        <v>45.551499999999997</v>
      </c>
      <c r="E1130" s="27">
        <v>39.8977</v>
      </c>
      <c r="F1130" s="27">
        <v>0.18267600000000001</v>
      </c>
      <c r="G1130" s="27">
        <v>0.39204499999999998</v>
      </c>
      <c r="H1130" s="27">
        <v>0.214674</v>
      </c>
      <c r="I1130" s="27">
        <v>8.2757999999999998E-2</v>
      </c>
      <c r="J1130" s="27">
        <v>4.2637000000000001E-2</v>
      </c>
      <c r="K1130" s="28">
        <v>100.01300000000001</v>
      </c>
    </row>
    <row r="1131" spans="1:11" x14ac:dyDescent="0.2">
      <c r="B1131" s="22" t="s">
        <v>114</v>
      </c>
      <c r="C1131" s="27">
        <v>13.6404</v>
      </c>
      <c r="D1131" s="27">
        <v>45.7117</v>
      </c>
      <c r="E1131" s="27">
        <v>39.781599999999997</v>
      </c>
      <c r="F1131" s="27">
        <v>0.17621100000000001</v>
      </c>
      <c r="G1131" s="27">
        <v>0.39628200000000002</v>
      </c>
      <c r="H1131" s="27">
        <v>0.213501</v>
      </c>
      <c r="I1131" s="27">
        <v>8.5334999999999994E-2</v>
      </c>
      <c r="J1131" s="27">
        <v>4.7771000000000001E-2</v>
      </c>
      <c r="K1131" s="28">
        <v>100.053</v>
      </c>
    </row>
    <row r="1132" spans="1:11" x14ac:dyDescent="0.2">
      <c r="B1132" s="22" t="s">
        <v>114</v>
      </c>
      <c r="C1132" s="27">
        <v>13.541399999999999</v>
      </c>
      <c r="D1132" s="27">
        <v>45.837600000000002</v>
      </c>
      <c r="E1132" s="27">
        <v>39.870199999999997</v>
      </c>
      <c r="F1132" s="27">
        <v>0.16845499999999999</v>
      </c>
      <c r="G1132" s="27">
        <v>0.40490900000000002</v>
      </c>
      <c r="H1132" s="27">
        <v>0.206839</v>
      </c>
      <c r="I1132" s="27">
        <v>7.5691999999999995E-2</v>
      </c>
      <c r="J1132" s="27">
        <v>3.8082999999999999E-2</v>
      </c>
      <c r="K1132" s="28">
        <v>100.143</v>
      </c>
    </row>
    <row r="1133" spans="1:11" x14ac:dyDescent="0.2">
      <c r="B1133" s="22" t="s">
        <v>114</v>
      </c>
      <c r="C1133" s="27">
        <v>13.4519</v>
      </c>
      <c r="D1133" s="27">
        <v>45.846499999999999</v>
      </c>
      <c r="E1133" s="27">
        <v>40.023899999999998</v>
      </c>
      <c r="F1133" s="27">
        <v>0.178122</v>
      </c>
      <c r="G1133" s="27">
        <v>0.40912199999999999</v>
      </c>
      <c r="H1133" s="27">
        <v>0.20551800000000001</v>
      </c>
      <c r="I1133" s="27">
        <v>8.4297999999999998E-2</v>
      </c>
      <c r="J1133" s="27">
        <v>3.3061E-2</v>
      </c>
      <c r="K1133" s="28">
        <v>100.232</v>
      </c>
    </row>
    <row r="1134" spans="1:11" x14ac:dyDescent="0.2">
      <c r="B1134" s="22" t="s">
        <v>114</v>
      </c>
      <c r="C1134" s="27">
        <v>13.4055</v>
      </c>
      <c r="D1134" s="27">
        <v>46.054900000000004</v>
      </c>
      <c r="E1134" s="27">
        <v>40.088000000000001</v>
      </c>
      <c r="F1134" s="27">
        <v>0.17292199999999999</v>
      </c>
      <c r="G1134" s="27">
        <v>0.41956399999999999</v>
      </c>
      <c r="H1134" s="27">
        <v>0.20850299999999999</v>
      </c>
      <c r="I1134" s="27">
        <v>8.2126000000000005E-2</v>
      </c>
      <c r="J1134" s="27">
        <v>3.7123999999999997E-2</v>
      </c>
      <c r="K1134" s="28">
        <v>100.46899999999999</v>
      </c>
    </row>
    <row r="1135" spans="1:11" x14ac:dyDescent="0.2">
      <c r="A1135" s="2" t="s">
        <v>18</v>
      </c>
      <c r="B1135" s="22" t="s">
        <v>114</v>
      </c>
      <c r="C1135" s="27">
        <v>13.2652</v>
      </c>
      <c r="D1135" s="27">
        <v>45.904499999999999</v>
      </c>
      <c r="E1135" s="27">
        <v>39.819000000000003</v>
      </c>
      <c r="F1135" s="27">
        <v>0.16312699999999999</v>
      </c>
      <c r="G1135" s="27">
        <v>0.41168900000000003</v>
      </c>
      <c r="H1135" s="27">
        <v>0.20231399999999999</v>
      </c>
      <c r="I1135" s="27">
        <v>7.3037000000000005E-2</v>
      </c>
      <c r="J1135" s="27">
        <v>4.2326999999999997E-2</v>
      </c>
      <c r="K1135" s="28">
        <v>99.881200000000007</v>
      </c>
    </row>
    <row r="1136" spans="1:11" x14ac:dyDescent="0.2">
      <c r="B1136" s="22" t="s">
        <v>35</v>
      </c>
      <c r="C1136" s="27">
        <v>9.6410099999999996</v>
      </c>
      <c r="D1136" s="27">
        <v>49.511200000000002</v>
      </c>
      <c r="E1136" s="27">
        <v>40.866999999999997</v>
      </c>
      <c r="F1136" s="27">
        <v>0.13489899999999999</v>
      </c>
      <c r="G1136" s="27">
        <v>0.37632399999999999</v>
      </c>
      <c r="H1136" s="27">
        <v>9.5838999999999994E-2</v>
      </c>
      <c r="I1136" s="27">
        <v>9.7090000000000006E-3</v>
      </c>
      <c r="J1136" s="27">
        <v>1.9428999999999998E-2</v>
      </c>
      <c r="K1136" s="28">
        <v>100.655</v>
      </c>
    </row>
    <row r="1137" spans="1:11" x14ac:dyDescent="0.2">
      <c r="B1137" s="22" t="s">
        <v>35</v>
      </c>
      <c r="C1137" s="27">
        <v>9.6085499999999993</v>
      </c>
      <c r="D1137" s="27">
        <v>49.4773</v>
      </c>
      <c r="E1137" s="27">
        <v>41.044600000000003</v>
      </c>
      <c r="F1137" s="27">
        <v>0.14813399999999999</v>
      </c>
      <c r="G1137" s="27">
        <v>0.37168499999999999</v>
      </c>
      <c r="H1137" s="27">
        <v>9.8056000000000004E-2</v>
      </c>
      <c r="I1137" s="27">
        <v>1.6851000000000001E-2</v>
      </c>
      <c r="J1137" s="27">
        <v>3.1331999999999999E-2</v>
      </c>
      <c r="K1137" s="28">
        <v>100.797</v>
      </c>
    </row>
    <row r="1138" spans="1:11" x14ac:dyDescent="0.2">
      <c r="B1138" s="22" t="s">
        <v>35</v>
      </c>
      <c r="C1138" s="27">
        <v>9.6835900000000006</v>
      </c>
      <c r="D1138" s="27">
        <v>49.618600000000001</v>
      </c>
      <c r="E1138" s="27">
        <v>40.899000000000001</v>
      </c>
      <c r="F1138" s="27">
        <v>0.13680200000000001</v>
      </c>
      <c r="G1138" s="27">
        <v>0.38642900000000002</v>
      </c>
      <c r="H1138" s="27">
        <v>9.7783999999999996E-2</v>
      </c>
      <c r="I1138" s="27">
        <v>2.1007000000000001E-2</v>
      </c>
      <c r="J1138" s="27">
        <v>2.3261E-2</v>
      </c>
      <c r="K1138" s="28">
        <v>100.867</v>
      </c>
    </row>
    <row r="1139" spans="1:11" x14ac:dyDescent="0.2">
      <c r="B1139" s="22" t="s">
        <v>35</v>
      </c>
      <c r="C1139" s="27">
        <v>9.6765699999999999</v>
      </c>
      <c r="D1139" s="27">
        <v>49.037799999999997</v>
      </c>
      <c r="E1139" s="27">
        <v>40.822099999999999</v>
      </c>
      <c r="F1139" s="27">
        <v>0.15074899999999999</v>
      </c>
      <c r="G1139" s="27">
        <v>0.37453999999999998</v>
      </c>
      <c r="H1139" s="27">
        <v>9.5651E-2</v>
      </c>
      <c r="I1139" s="27">
        <v>2.0929E-2</v>
      </c>
      <c r="J1139" s="27">
        <v>1.477E-2</v>
      </c>
      <c r="K1139" s="28">
        <v>100.193</v>
      </c>
    </row>
    <row r="1140" spans="1:11" x14ac:dyDescent="0.2">
      <c r="A1140" s="2" t="s">
        <v>15</v>
      </c>
      <c r="B1140" s="22" t="s">
        <v>115</v>
      </c>
      <c r="C1140" s="27">
        <v>17.693300000000001</v>
      </c>
      <c r="D1140" s="27">
        <v>42.3765</v>
      </c>
      <c r="E1140" s="27">
        <v>39.0914</v>
      </c>
      <c r="F1140" s="27">
        <v>0.220246</v>
      </c>
      <c r="G1140" s="27">
        <v>0.30848300000000001</v>
      </c>
      <c r="H1140" s="27">
        <v>0.26484099999999999</v>
      </c>
      <c r="I1140" s="27">
        <v>6.2716999999999995E-2</v>
      </c>
      <c r="J1140" s="27">
        <v>2.6748000000000001E-2</v>
      </c>
      <c r="K1140" s="28">
        <v>100.044</v>
      </c>
    </row>
    <row r="1141" spans="1:11" x14ac:dyDescent="0.2">
      <c r="B1141" s="22" t="s">
        <v>115</v>
      </c>
      <c r="C1141" s="27">
        <v>15.447699999999999</v>
      </c>
      <c r="D1141" s="27">
        <v>44.499000000000002</v>
      </c>
      <c r="E1141" s="27">
        <v>39.416899999999998</v>
      </c>
      <c r="F1141" s="27">
        <v>0.20665900000000001</v>
      </c>
      <c r="G1141" s="27">
        <v>0.34553699999999998</v>
      </c>
      <c r="H1141" s="27">
        <v>0.247368</v>
      </c>
      <c r="I1141" s="27">
        <v>7.0220000000000005E-2</v>
      </c>
      <c r="J1141" s="27">
        <v>3.3398999999999998E-2</v>
      </c>
      <c r="K1141" s="28">
        <v>100.267</v>
      </c>
    </row>
    <row r="1142" spans="1:11" x14ac:dyDescent="0.2">
      <c r="B1142" s="22" t="s">
        <v>115</v>
      </c>
      <c r="C1142" s="27">
        <v>14.440099999999999</v>
      </c>
      <c r="D1142" s="27">
        <v>45.121099999999998</v>
      </c>
      <c r="E1142" s="27">
        <v>39.645699999999998</v>
      </c>
      <c r="F1142" s="27">
        <v>0.19814899999999999</v>
      </c>
      <c r="G1142" s="27">
        <v>0.38184699999999999</v>
      </c>
      <c r="H1142" s="27">
        <v>0.234151</v>
      </c>
      <c r="I1142" s="27">
        <v>7.3092000000000004E-2</v>
      </c>
      <c r="J1142" s="27">
        <v>3.6177000000000001E-2</v>
      </c>
      <c r="K1142" s="28">
        <v>100.13</v>
      </c>
    </row>
    <row r="1143" spans="1:11" x14ac:dyDescent="0.2">
      <c r="B1143" s="22" t="s">
        <v>115</v>
      </c>
      <c r="C1143" s="27">
        <v>13.843999999999999</v>
      </c>
      <c r="D1143" s="27">
        <v>45.936900000000001</v>
      </c>
      <c r="E1143" s="27">
        <v>39.946800000000003</v>
      </c>
      <c r="F1143" s="27">
        <v>0.18093899999999999</v>
      </c>
      <c r="G1143" s="27">
        <v>0.42322700000000002</v>
      </c>
      <c r="H1143" s="27">
        <v>0.22225200000000001</v>
      </c>
      <c r="I1143" s="27">
        <v>5.2992999999999998E-2</v>
      </c>
      <c r="J1143" s="27">
        <v>5.0513000000000002E-2</v>
      </c>
      <c r="K1143" s="28">
        <v>100.658</v>
      </c>
    </row>
    <row r="1144" spans="1:11" x14ac:dyDescent="0.2">
      <c r="B1144" s="22" t="s">
        <v>115</v>
      </c>
      <c r="C1144" s="27">
        <v>13.2285</v>
      </c>
      <c r="D1144" s="27">
        <v>46.359499999999997</v>
      </c>
      <c r="E1144" s="27">
        <v>39.8857</v>
      </c>
      <c r="F1144" s="27">
        <v>0.17111899999999999</v>
      </c>
      <c r="G1144" s="27">
        <v>0.43401200000000001</v>
      </c>
      <c r="H1144" s="27">
        <v>0.212614</v>
      </c>
      <c r="I1144" s="27">
        <v>8.0936999999999995E-2</v>
      </c>
      <c r="J1144" s="27">
        <v>3.1392000000000003E-2</v>
      </c>
      <c r="K1144" s="28">
        <v>100.404</v>
      </c>
    </row>
    <row r="1145" spans="1:11" x14ac:dyDescent="0.2">
      <c r="B1145" s="22" t="s">
        <v>115</v>
      </c>
      <c r="C1145" s="27">
        <v>12.646599999999999</v>
      </c>
      <c r="D1145" s="27">
        <v>46.805700000000002</v>
      </c>
      <c r="E1145" s="27">
        <v>40.048499999999997</v>
      </c>
      <c r="F1145" s="27">
        <v>0.175451</v>
      </c>
      <c r="G1145" s="27">
        <v>0.44794</v>
      </c>
      <c r="H1145" s="27">
        <v>0.20977499999999999</v>
      </c>
      <c r="I1145" s="27">
        <v>9.5711000000000004E-2</v>
      </c>
      <c r="J1145" s="27">
        <v>2.8874E-2</v>
      </c>
      <c r="K1145" s="28">
        <v>100.459</v>
      </c>
    </row>
    <row r="1146" spans="1:11" x14ac:dyDescent="0.2">
      <c r="B1146" s="22" t="s">
        <v>115</v>
      </c>
      <c r="C1146" s="27">
        <v>12.2193</v>
      </c>
      <c r="D1146" s="27">
        <v>47.259799999999998</v>
      </c>
      <c r="E1146" s="27">
        <v>40.155700000000003</v>
      </c>
      <c r="F1146" s="27">
        <v>0.15376500000000001</v>
      </c>
      <c r="G1146" s="27">
        <v>0.44872200000000001</v>
      </c>
      <c r="H1146" s="27">
        <v>0.20841799999999999</v>
      </c>
      <c r="I1146" s="27">
        <v>8.8968000000000005E-2</v>
      </c>
      <c r="J1146" s="27">
        <v>4.1893E-2</v>
      </c>
      <c r="K1146" s="28">
        <v>100.577</v>
      </c>
    </row>
    <row r="1147" spans="1:11" x14ac:dyDescent="0.2">
      <c r="B1147" s="22" t="s">
        <v>115</v>
      </c>
      <c r="C1147" s="27">
        <v>11.8893</v>
      </c>
      <c r="D1147" s="27">
        <v>47.747900000000001</v>
      </c>
      <c r="E1147" s="27">
        <v>40.100200000000001</v>
      </c>
      <c r="F1147" s="27">
        <v>0.14848500000000001</v>
      </c>
      <c r="G1147" s="27">
        <v>0.459984</v>
      </c>
      <c r="H1147" s="27">
        <v>0.20505100000000001</v>
      </c>
      <c r="I1147" s="27">
        <v>7.6248999999999997E-2</v>
      </c>
      <c r="J1147" s="27">
        <v>4.2720000000000001E-2</v>
      </c>
      <c r="K1147" s="28">
        <v>100.67</v>
      </c>
    </row>
    <row r="1148" spans="1:11" x14ac:dyDescent="0.2">
      <c r="B1148" s="22" t="s">
        <v>115</v>
      </c>
      <c r="C1148" s="27">
        <v>11.429399999999999</v>
      </c>
      <c r="D1148" s="27">
        <v>47.509900000000002</v>
      </c>
      <c r="E1148" s="27">
        <v>40.207700000000003</v>
      </c>
      <c r="F1148" s="27">
        <v>0.14909900000000001</v>
      </c>
      <c r="G1148" s="27">
        <v>0.46168199999999998</v>
      </c>
      <c r="H1148" s="27">
        <v>0.20691200000000001</v>
      </c>
      <c r="I1148" s="27">
        <v>7.6714000000000004E-2</v>
      </c>
      <c r="J1148" s="27">
        <v>5.2603999999999998E-2</v>
      </c>
      <c r="K1148" s="28">
        <v>100.09399999999999</v>
      </c>
    </row>
    <row r="1149" spans="1:11" x14ac:dyDescent="0.2">
      <c r="B1149" s="22" t="s">
        <v>115</v>
      </c>
      <c r="C1149" s="27">
        <v>11.174200000000001</v>
      </c>
      <c r="D1149" s="27">
        <v>48.098799999999997</v>
      </c>
      <c r="E1149" s="27">
        <v>40.380499999999998</v>
      </c>
      <c r="F1149" s="27">
        <v>0.144624</v>
      </c>
      <c r="G1149" s="27">
        <v>0.46926000000000001</v>
      </c>
      <c r="H1149" s="27">
        <v>0.20785999999999999</v>
      </c>
      <c r="I1149" s="27">
        <v>9.3533000000000005E-2</v>
      </c>
      <c r="J1149" s="27">
        <v>3.9239999999999997E-2</v>
      </c>
      <c r="K1149" s="28">
        <v>100.608</v>
      </c>
    </row>
    <row r="1150" spans="1:11" x14ac:dyDescent="0.2">
      <c r="B1150" s="22" t="s">
        <v>115</v>
      </c>
      <c r="C1150" s="27">
        <v>10.894399999999999</v>
      </c>
      <c r="D1150" s="27">
        <v>48.232599999999998</v>
      </c>
      <c r="E1150" s="27">
        <v>40.340400000000002</v>
      </c>
      <c r="F1150" s="27">
        <v>0.15073600000000001</v>
      </c>
      <c r="G1150" s="27">
        <v>0.47568899999999997</v>
      </c>
      <c r="H1150" s="27">
        <v>0.20713100000000001</v>
      </c>
      <c r="I1150" s="27">
        <v>0.10083300000000001</v>
      </c>
      <c r="J1150" s="27">
        <v>4.3483000000000001E-2</v>
      </c>
      <c r="K1150" s="28">
        <v>100.44499999999999</v>
      </c>
    </row>
    <row r="1151" spans="1:11" x14ac:dyDescent="0.2">
      <c r="B1151" s="22" t="s">
        <v>115</v>
      </c>
      <c r="C1151" s="27">
        <v>10.6981</v>
      </c>
      <c r="D1151" s="27">
        <v>48.344099999999997</v>
      </c>
      <c r="E1151" s="27">
        <v>40.437100000000001</v>
      </c>
      <c r="F1151" s="27">
        <v>0.14576900000000001</v>
      </c>
      <c r="G1151" s="27">
        <v>0.472779</v>
      </c>
      <c r="H1151" s="27">
        <v>0.20619999999999999</v>
      </c>
      <c r="I1151" s="27">
        <v>8.1785999999999998E-2</v>
      </c>
      <c r="J1151" s="27">
        <v>3.8134000000000001E-2</v>
      </c>
      <c r="K1151" s="28">
        <v>100.42400000000001</v>
      </c>
    </row>
    <row r="1152" spans="1:11" x14ac:dyDescent="0.2">
      <c r="B1152" s="22" t="s">
        <v>115</v>
      </c>
      <c r="C1152" s="27">
        <v>10.511799999999999</v>
      </c>
      <c r="D1152" s="27">
        <v>48.286099999999998</v>
      </c>
      <c r="E1152" s="27">
        <v>40.458399999999997</v>
      </c>
      <c r="F1152" s="27">
        <v>0.13882900000000001</v>
      </c>
      <c r="G1152" s="27">
        <v>0.46915800000000002</v>
      </c>
      <c r="H1152" s="27">
        <v>0.20265</v>
      </c>
      <c r="I1152" s="27">
        <v>9.4517000000000004E-2</v>
      </c>
      <c r="J1152" s="27">
        <v>4.9617000000000001E-2</v>
      </c>
      <c r="K1152" s="28">
        <v>100.211</v>
      </c>
    </row>
    <row r="1153" spans="1:11" x14ac:dyDescent="0.2">
      <c r="B1153" s="22" t="s">
        <v>115</v>
      </c>
      <c r="C1153" s="27">
        <v>10.351699999999999</v>
      </c>
      <c r="D1153" s="27">
        <v>48.690600000000003</v>
      </c>
      <c r="E1153" s="27">
        <v>40.4649</v>
      </c>
      <c r="F1153" s="27">
        <v>0.13933200000000001</v>
      </c>
      <c r="G1153" s="27">
        <v>0.47754400000000002</v>
      </c>
      <c r="H1153" s="27">
        <v>0.21001800000000001</v>
      </c>
      <c r="I1153" s="27">
        <v>0.10839</v>
      </c>
      <c r="J1153" s="27">
        <v>3.8401999999999999E-2</v>
      </c>
      <c r="K1153" s="28">
        <v>100.48099999999999</v>
      </c>
    </row>
    <row r="1154" spans="1:11" x14ac:dyDescent="0.2">
      <c r="B1154" s="22" t="s">
        <v>115</v>
      </c>
      <c r="C1154" s="27">
        <v>10.2742</v>
      </c>
      <c r="D1154" s="27">
        <v>48.843200000000003</v>
      </c>
      <c r="E1154" s="27">
        <v>40.421799999999998</v>
      </c>
      <c r="F1154" s="27">
        <v>0.144953</v>
      </c>
      <c r="G1154" s="27">
        <v>0.48160199999999997</v>
      </c>
      <c r="H1154" s="27">
        <v>0.20658599999999999</v>
      </c>
      <c r="I1154" s="27">
        <v>9.2286999999999994E-2</v>
      </c>
      <c r="J1154" s="27">
        <v>4.0975999999999999E-2</v>
      </c>
      <c r="K1154" s="28">
        <v>100.506</v>
      </c>
    </row>
    <row r="1155" spans="1:11" x14ac:dyDescent="0.2">
      <c r="B1155" s="22" t="s">
        <v>115</v>
      </c>
      <c r="C1155" s="27">
        <v>10.204000000000001</v>
      </c>
      <c r="D1155" s="27">
        <v>48.822400000000002</v>
      </c>
      <c r="E1155" s="27">
        <v>40.441099999999999</v>
      </c>
      <c r="F1155" s="27">
        <v>0.13791600000000001</v>
      </c>
      <c r="G1155" s="27">
        <v>0.47322500000000001</v>
      </c>
      <c r="H1155" s="27">
        <v>0.20657200000000001</v>
      </c>
      <c r="I1155" s="27">
        <v>9.6528000000000003E-2</v>
      </c>
      <c r="J1155" s="27">
        <v>3.7318999999999998E-2</v>
      </c>
      <c r="K1155" s="28">
        <v>100.419</v>
      </c>
    </row>
    <row r="1156" spans="1:11" x14ac:dyDescent="0.2">
      <c r="B1156" s="22" t="s">
        <v>115</v>
      </c>
      <c r="C1156" s="27">
        <v>10.063700000000001</v>
      </c>
      <c r="D1156" s="27">
        <v>48.793500000000002</v>
      </c>
      <c r="E1156" s="27">
        <v>40.591700000000003</v>
      </c>
      <c r="F1156" s="27">
        <v>0.14005200000000001</v>
      </c>
      <c r="G1156" s="27">
        <v>0.48189599999999999</v>
      </c>
      <c r="H1156" s="27">
        <v>0.207704</v>
      </c>
      <c r="I1156" s="27">
        <v>8.8368000000000002E-2</v>
      </c>
      <c r="J1156" s="27">
        <v>2.5978000000000001E-2</v>
      </c>
      <c r="K1156" s="28">
        <v>100.393</v>
      </c>
    </row>
    <row r="1157" spans="1:11" x14ac:dyDescent="0.2">
      <c r="B1157" s="22" t="s">
        <v>115</v>
      </c>
      <c r="C1157" s="27">
        <v>9.9538200000000003</v>
      </c>
      <c r="D1157" s="27">
        <v>49.207900000000002</v>
      </c>
      <c r="E1157" s="27">
        <v>40.558199999999999</v>
      </c>
      <c r="F1157" s="27">
        <v>0.12782499999999999</v>
      </c>
      <c r="G1157" s="27">
        <v>0.47435100000000002</v>
      </c>
      <c r="H1157" s="27">
        <v>0.20773</v>
      </c>
      <c r="I1157" s="27">
        <v>0.10567</v>
      </c>
      <c r="J1157" s="27">
        <v>4.2910999999999998E-2</v>
      </c>
      <c r="K1157" s="28">
        <v>100.678</v>
      </c>
    </row>
    <row r="1158" spans="1:11" x14ac:dyDescent="0.2">
      <c r="B1158" s="22" t="s">
        <v>115</v>
      </c>
      <c r="C1158" s="27">
        <v>9.9653799999999997</v>
      </c>
      <c r="D1158" s="27">
        <v>49.043100000000003</v>
      </c>
      <c r="E1158" s="27">
        <v>40.5137</v>
      </c>
      <c r="F1158" s="27">
        <v>0.14016700000000001</v>
      </c>
      <c r="G1158" s="27">
        <v>0.468024</v>
      </c>
      <c r="H1158" s="27">
        <v>0.20802100000000001</v>
      </c>
      <c r="I1158" s="27">
        <v>9.0865000000000001E-2</v>
      </c>
      <c r="J1158" s="27">
        <v>3.2308000000000003E-2</v>
      </c>
      <c r="K1158" s="28">
        <v>100.462</v>
      </c>
    </row>
    <row r="1159" spans="1:11" x14ac:dyDescent="0.2">
      <c r="B1159" s="22" t="s">
        <v>115</v>
      </c>
      <c r="C1159" s="23">
        <v>9.9766700000000004</v>
      </c>
      <c r="D1159" s="23">
        <v>49.2592</v>
      </c>
      <c r="E1159" s="23">
        <v>40.515500000000003</v>
      </c>
      <c r="F1159" s="23">
        <v>0.13265299999999999</v>
      </c>
      <c r="G1159" s="23">
        <v>0.47884199999999999</v>
      </c>
      <c r="H1159" s="23">
        <v>0.20865400000000001</v>
      </c>
      <c r="I1159" s="23">
        <v>8.2694000000000004E-2</v>
      </c>
      <c r="J1159" s="23">
        <v>2.9706E-2</v>
      </c>
      <c r="K1159" s="24">
        <v>100.684</v>
      </c>
    </row>
    <row r="1160" spans="1:11" x14ac:dyDescent="0.2">
      <c r="B1160" s="22" t="s">
        <v>115</v>
      </c>
      <c r="C1160" s="23">
        <v>9.9300700000000006</v>
      </c>
      <c r="D1160" s="23">
        <v>49.037199999999999</v>
      </c>
      <c r="E1160" s="23">
        <v>40.538499999999999</v>
      </c>
      <c r="F1160" s="23">
        <v>0.139401</v>
      </c>
      <c r="G1160" s="23">
        <v>0.47887999999999997</v>
      </c>
      <c r="H1160" s="23">
        <v>0.208451</v>
      </c>
      <c r="I1160" s="23">
        <v>8.8653999999999997E-2</v>
      </c>
      <c r="J1160" s="23">
        <v>3.2864999999999998E-2</v>
      </c>
      <c r="K1160" s="24">
        <v>100.45399999999999</v>
      </c>
    </row>
    <row r="1161" spans="1:11" x14ac:dyDescent="0.2">
      <c r="B1161" s="22" t="s">
        <v>115</v>
      </c>
      <c r="C1161" s="23">
        <v>9.8859499999999993</v>
      </c>
      <c r="D1161" s="23">
        <v>49.090400000000002</v>
      </c>
      <c r="E1161" s="23">
        <v>40.423499999999997</v>
      </c>
      <c r="F1161" s="23">
        <v>0.135431</v>
      </c>
      <c r="G1161" s="23">
        <v>0.48039199999999999</v>
      </c>
      <c r="H1161" s="23">
        <v>0.209011</v>
      </c>
      <c r="I1161" s="23">
        <v>8.1408999999999995E-2</v>
      </c>
      <c r="J1161" s="23">
        <v>3.092E-2</v>
      </c>
      <c r="K1161" s="24">
        <v>100.337</v>
      </c>
    </row>
    <row r="1162" spans="1:11" x14ac:dyDescent="0.2">
      <c r="B1162" s="22" t="s">
        <v>115</v>
      </c>
      <c r="C1162" s="23">
        <v>9.9220500000000005</v>
      </c>
      <c r="D1162" s="23">
        <v>49.398200000000003</v>
      </c>
      <c r="E1162" s="23">
        <v>40.511699999999998</v>
      </c>
      <c r="F1162" s="23">
        <v>0.13314200000000001</v>
      </c>
      <c r="G1162" s="23">
        <v>0.47166000000000002</v>
      </c>
      <c r="H1162" s="23">
        <v>0.209259</v>
      </c>
      <c r="I1162" s="23">
        <v>9.0587000000000001E-2</v>
      </c>
      <c r="J1162" s="23">
        <v>4.0008000000000002E-2</v>
      </c>
      <c r="K1162" s="24">
        <v>100.777</v>
      </c>
    </row>
    <row r="1163" spans="1:11" x14ac:dyDescent="0.2">
      <c r="B1163" s="22" t="s">
        <v>115</v>
      </c>
      <c r="C1163" s="23">
        <v>9.8972700000000007</v>
      </c>
      <c r="D1163" s="23">
        <v>49.179299999999998</v>
      </c>
      <c r="E1163" s="23">
        <v>40.569499999999998</v>
      </c>
      <c r="F1163" s="23">
        <v>0.137766</v>
      </c>
      <c r="G1163" s="23">
        <v>0.47442600000000001</v>
      </c>
      <c r="H1163" s="23">
        <v>0.21018000000000001</v>
      </c>
      <c r="I1163" s="23">
        <v>7.5240000000000001E-2</v>
      </c>
      <c r="J1163" s="23">
        <v>3.1444E-2</v>
      </c>
      <c r="K1163" s="24">
        <v>100.575</v>
      </c>
    </row>
    <row r="1164" spans="1:11" x14ac:dyDescent="0.2">
      <c r="A1164" s="2" t="s">
        <v>18</v>
      </c>
      <c r="B1164" s="22" t="s">
        <v>115</v>
      </c>
      <c r="C1164" s="23">
        <v>9.8627300000000009</v>
      </c>
      <c r="D1164" s="23">
        <v>49.089100000000002</v>
      </c>
      <c r="E1164" s="23">
        <v>40.576700000000002</v>
      </c>
      <c r="F1164" s="23">
        <v>0.140796</v>
      </c>
      <c r="G1164" s="23">
        <v>0.47020000000000001</v>
      </c>
      <c r="H1164" s="23">
        <v>0.206514</v>
      </c>
      <c r="I1164" s="23">
        <v>8.1484000000000001E-2</v>
      </c>
      <c r="J1164" s="23">
        <v>3.0779000000000001E-2</v>
      </c>
      <c r="K1164" s="24">
        <v>100.458</v>
      </c>
    </row>
    <row r="1165" spans="1:11" x14ac:dyDescent="0.2">
      <c r="A1165" s="2" t="s">
        <v>15</v>
      </c>
      <c r="B1165" s="22" t="s">
        <v>116</v>
      </c>
      <c r="C1165" s="23">
        <v>16.779299999999999</v>
      </c>
      <c r="D1165" s="23">
        <v>43.280799999999999</v>
      </c>
      <c r="E1165" s="23">
        <v>39.061199999999999</v>
      </c>
      <c r="F1165" s="23">
        <v>0.21499599999999999</v>
      </c>
      <c r="G1165" s="23">
        <v>0.32322699999999999</v>
      </c>
      <c r="H1165" s="23">
        <v>0.24021500000000001</v>
      </c>
      <c r="I1165" s="23">
        <v>5.3387999999999998E-2</v>
      </c>
      <c r="J1165" s="23">
        <v>1.5054E-2</v>
      </c>
      <c r="K1165" s="24">
        <v>99.968199999999996</v>
      </c>
    </row>
    <row r="1166" spans="1:11" x14ac:dyDescent="0.2">
      <c r="B1166" s="22" t="s">
        <v>116</v>
      </c>
      <c r="C1166" s="23">
        <v>14.537800000000001</v>
      </c>
      <c r="D1166" s="23">
        <v>45.073599999999999</v>
      </c>
      <c r="E1166" s="23">
        <v>39.450099999999999</v>
      </c>
      <c r="F1166" s="23">
        <v>0.19450400000000001</v>
      </c>
      <c r="G1166" s="23">
        <v>0.39702599999999999</v>
      </c>
      <c r="H1166" s="23">
        <v>0.22074199999999999</v>
      </c>
      <c r="I1166" s="23">
        <v>8.9468000000000006E-2</v>
      </c>
      <c r="J1166" s="23">
        <v>4.1908000000000001E-2</v>
      </c>
      <c r="K1166" s="24">
        <v>100.005</v>
      </c>
    </row>
    <row r="1167" spans="1:11" x14ac:dyDescent="0.2">
      <c r="B1167" s="22" t="s">
        <v>116</v>
      </c>
      <c r="C1167" s="23">
        <v>12.905799999999999</v>
      </c>
      <c r="D1167" s="23">
        <v>46.606499999999997</v>
      </c>
      <c r="E1167" s="23">
        <v>39.7836</v>
      </c>
      <c r="F1167" s="23">
        <v>0.164635</v>
      </c>
      <c r="G1167" s="23">
        <v>0.46225699999999997</v>
      </c>
      <c r="H1167" s="23">
        <v>0.20679500000000001</v>
      </c>
      <c r="I1167" s="23">
        <v>0.10106</v>
      </c>
      <c r="J1167" s="23">
        <v>3.9698999999999998E-2</v>
      </c>
      <c r="K1167" s="24">
        <v>100.27</v>
      </c>
    </row>
    <row r="1168" spans="1:11" x14ac:dyDescent="0.2">
      <c r="B1168" s="22" t="s">
        <v>116</v>
      </c>
      <c r="C1168" s="23">
        <v>11.665900000000001</v>
      </c>
      <c r="D1168" s="23">
        <v>47.451000000000001</v>
      </c>
      <c r="E1168" s="23">
        <v>40.099800000000002</v>
      </c>
      <c r="F1168" s="23">
        <v>0.15067</v>
      </c>
      <c r="G1168" s="23">
        <v>0.48518499999999998</v>
      </c>
      <c r="H1168" s="23">
        <v>0.20242499999999999</v>
      </c>
      <c r="I1168" s="23">
        <v>7.7872999999999998E-2</v>
      </c>
      <c r="J1168" s="23">
        <v>2.9107999999999998E-2</v>
      </c>
      <c r="K1168" s="24">
        <v>100.16200000000001</v>
      </c>
    </row>
    <row r="1169" spans="2:11" x14ac:dyDescent="0.2">
      <c r="B1169" s="22" t="s">
        <v>116</v>
      </c>
      <c r="C1169" s="23">
        <v>10.7164</v>
      </c>
      <c r="D1169" s="23">
        <v>48.430300000000003</v>
      </c>
      <c r="E1169" s="23">
        <v>40.1905</v>
      </c>
      <c r="F1169" s="23">
        <v>0.14595900000000001</v>
      </c>
      <c r="G1169" s="23">
        <v>0.49643799999999999</v>
      </c>
      <c r="H1169" s="23">
        <v>0.20427000000000001</v>
      </c>
      <c r="I1169" s="23">
        <v>8.4713999999999998E-2</v>
      </c>
      <c r="J1169" s="23">
        <v>3.0896E-2</v>
      </c>
      <c r="K1169" s="24">
        <v>100.29900000000001</v>
      </c>
    </row>
    <row r="1170" spans="2:11" x14ac:dyDescent="0.2">
      <c r="B1170" s="22" t="s">
        <v>116</v>
      </c>
      <c r="C1170" s="23">
        <v>10.044</v>
      </c>
      <c r="D1170" s="23">
        <v>49.007199999999997</v>
      </c>
      <c r="E1170" s="23">
        <v>40.3095</v>
      </c>
      <c r="F1170" s="23">
        <v>0.125917</v>
      </c>
      <c r="G1170" s="23">
        <v>0.499496</v>
      </c>
      <c r="H1170" s="23">
        <v>0.20402899999999999</v>
      </c>
      <c r="I1170" s="23">
        <v>7.9364000000000004E-2</v>
      </c>
      <c r="J1170" s="23">
        <v>3.4245999999999999E-2</v>
      </c>
      <c r="K1170" s="24">
        <v>100.304</v>
      </c>
    </row>
    <row r="1171" spans="2:11" x14ac:dyDescent="0.2">
      <c r="B1171" s="22" t="s">
        <v>116</v>
      </c>
      <c r="C1171" s="23">
        <v>9.7433499999999995</v>
      </c>
      <c r="D1171" s="23">
        <v>49.2</v>
      </c>
      <c r="E1171" s="23">
        <v>40.393099999999997</v>
      </c>
      <c r="F1171" s="23">
        <v>0.123428</v>
      </c>
      <c r="G1171" s="23">
        <v>0.50477099999999997</v>
      </c>
      <c r="H1171" s="23">
        <v>0.20888200000000001</v>
      </c>
      <c r="I1171" s="23">
        <v>7.9441999999999999E-2</v>
      </c>
      <c r="J1171" s="23">
        <v>3.7013999999999998E-2</v>
      </c>
      <c r="K1171" s="24">
        <v>100.29</v>
      </c>
    </row>
    <row r="1172" spans="2:11" x14ac:dyDescent="0.2">
      <c r="B1172" s="22" t="s">
        <v>116</v>
      </c>
      <c r="C1172" s="23">
        <v>9.6545900000000007</v>
      </c>
      <c r="D1172" s="23">
        <v>49.369199999999999</v>
      </c>
      <c r="E1172" s="23">
        <v>40.485199999999999</v>
      </c>
      <c r="F1172" s="23">
        <v>0.12937599999999999</v>
      </c>
      <c r="G1172" s="23">
        <v>0.50731899999999996</v>
      </c>
      <c r="H1172" s="23">
        <v>0.20592199999999999</v>
      </c>
      <c r="I1172" s="23">
        <v>8.0801999999999999E-2</v>
      </c>
      <c r="J1172" s="23">
        <v>3.4282E-2</v>
      </c>
      <c r="K1172" s="24">
        <v>100.467</v>
      </c>
    </row>
    <row r="1173" spans="2:11" x14ac:dyDescent="0.2">
      <c r="B1173" s="22" t="s">
        <v>116</v>
      </c>
      <c r="C1173" s="23">
        <v>9.5605100000000007</v>
      </c>
      <c r="D1173" s="23">
        <v>49.212200000000003</v>
      </c>
      <c r="E1173" s="23">
        <v>40.481400000000001</v>
      </c>
      <c r="F1173" s="23">
        <v>0.12642100000000001</v>
      </c>
      <c r="G1173" s="23">
        <v>0.50396399999999997</v>
      </c>
      <c r="H1173" s="23">
        <v>0.203511</v>
      </c>
      <c r="I1173" s="23">
        <v>9.2663999999999996E-2</v>
      </c>
      <c r="J1173" s="23">
        <v>3.5649E-2</v>
      </c>
      <c r="K1173" s="24">
        <v>100.21599999999999</v>
      </c>
    </row>
    <row r="1174" spans="2:11" x14ac:dyDescent="0.2">
      <c r="B1174" s="22" t="s">
        <v>116</v>
      </c>
      <c r="C1174" s="23">
        <v>9.5177899999999998</v>
      </c>
      <c r="D1174" s="23">
        <v>49.558100000000003</v>
      </c>
      <c r="E1174" s="23">
        <v>40.501399999999997</v>
      </c>
      <c r="F1174" s="23">
        <v>0.126667</v>
      </c>
      <c r="G1174" s="23">
        <v>0.50609599999999999</v>
      </c>
      <c r="H1174" s="23">
        <v>0.20314699999999999</v>
      </c>
      <c r="I1174" s="23">
        <v>9.0269000000000002E-2</v>
      </c>
      <c r="J1174" s="23">
        <v>4.2807999999999999E-2</v>
      </c>
      <c r="K1174" s="24">
        <v>100.54600000000001</v>
      </c>
    </row>
    <row r="1175" spans="2:11" x14ac:dyDescent="0.2">
      <c r="B1175" s="22" t="s">
        <v>116</v>
      </c>
      <c r="C1175" s="23">
        <v>9.4764199999999992</v>
      </c>
      <c r="D1175" s="23">
        <v>49.630699999999997</v>
      </c>
      <c r="E1175" s="23">
        <v>40.446399999999997</v>
      </c>
      <c r="F1175" s="23">
        <v>0.126166</v>
      </c>
      <c r="G1175" s="23">
        <v>0.50915600000000005</v>
      </c>
      <c r="H1175" s="23">
        <v>0.20386399999999999</v>
      </c>
      <c r="I1175" s="23">
        <v>8.6638000000000007E-2</v>
      </c>
      <c r="J1175" s="23">
        <v>4.1728000000000001E-2</v>
      </c>
      <c r="K1175" s="24">
        <v>100.521</v>
      </c>
    </row>
    <row r="1176" spans="2:11" x14ac:dyDescent="0.2">
      <c r="B1176" s="22" t="s">
        <v>116</v>
      </c>
      <c r="C1176" s="23">
        <v>9.4259699999999995</v>
      </c>
      <c r="D1176" s="23">
        <v>49.644500000000001</v>
      </c>
      <c r="E1176" s="23">
        <v>40.4968</v>
      </c>
      <c r="F1176" s="23">
        <v>0.13003100000000001</v>
      </c>
      <c r="G1176" s="23">
        <v>0.48895499999999997</v>
      </c>
      <c r="H1176" s="23">
        <v>0.20374</v>
      </c>
      <c r="I1176" s="23">
        <v>8.7165999999999993E-2</v>
      </c>
      <c r="J1176" s="23">
        <v>4.2166000000000002E-2</v>
      </c>
      <c r="K1176" s="24">
        <v>100.51900000000001</v>
      </c>
    </row>
    <row r="1177" spans="2:11" x14ac:dyDescent="0.2">
      <c r="B1177" s="22" t="s">
        <v>116</v>
      </c>
      <c r="C1177" s="23">
        <v>9.3978400000000004</v>
      </c>
      <c r="D1177" s="23">
        <v>49.491700000000002</v>
      </c>
      <c r="E1177" s="23">
        <v>40.599400000000003</v>
      </c>
      <c r="F1177" s="23">
        <v>0.122962</v>
      </c>
      <c r="G1177" s="23">
        <v>0.49224299999999999</v>
      </c>
      <c r="H1177" s="23">
        <v>0.20485999999999999</v>
      </c>
      <c r="I1177" s="23">
        <v>8.8112999999999997E-2</v>
      </c>
      <c r="J1177" s="23">
        <v>3.3593999999999999E-2</v>
      </c>
      <c r="K1177" s="24">
        <v>100.431</v>
      </c>
    </row>
    <row r="1178" spans="2:11" x14ac:dyDescent="0.2">
      <c r="B1178" s="22" t="s">
        <v>116</v>
      </c>
      <c r="C1178" s="23">
        <v>9.4384200000000007</v>
      </c>
      <c r="D1178" s="23">
        <v>49.526400000000002</v>
      </c>
      <c r="E1178" s="23">
        <v>40.496299999999998</v>
      </c>
      <c r="F1178" s="23">
        <v>0.13584499999999999</v>
      </c>
      <c r="G1178" s="23">
        <v>0.49076599999999998</v>
      </c>
      <c r="H1178" s="23">
        <v>0.20486299999999999</v>
      </c>
      <c r="I1178" s="23">
        <v>8.4221000000000004E-2</v>
      </c>
      <c r="J1178" s="23">
        <v>3.5324000000000001E-2</v>
      </c>
      <c r="K1178" s="24">
        <v>100.41200000000001</v>
      </c>
    </row>
    <row r="1179" spans="2:11" x14ac:dyDescent="0.2">
      <c r="B1179" s="22" t="s">
        <v>116</v>
      </c>
      <c r="C1179" s="23">
        <v>9.4036399999999993</v>
      </c>
      <c r="D1179" s="23">
        <v>49.284700000000001</v>
      </c>
      <c r="E1179" s="23">
        <v>40.390900000000002</v>
      </c>
      <c r="F1179" s="23">
        <v>0.13297800000000001</v>
      </c>
      <c r="G1179" s="23">
        <v>0.49859199999999998</v>
      </c>
      <c r="H1179" s="23">
        <v>0.201487</v>
      </c>
      <c r="I1179" s="23">
        <v>9.0787000000000007E-2</v>
      </c>
      <c r="J1179" s="23">
        <v>3.9828000000000002E-2</v>
      </c>
      <c r="K1179" s="24">
        <v>100.04300000000001</v>
      </c>
    </row>
    <row r="1180" spans="2:11" x14ac:dyDescent="0.2">
      <c r="B1180" s="22" t="s">
        <v>116</v>
      </c>
      <c r="C1180" s="23">
        <v>9.3958499999999994</v>
      </c>
      <c r="D1180" s="23">
        <v>49.404899999999998</v>
      </c>
      <c r="E1180" s="23">
        <v>40.403199999999998</v>
      </c>
      <c r="F1180" s="23">
        <v>0.136355</v>
      </c>
      <c r="G1180" s="23">
        <v>0.49208800000000003</v>
      </c>
      <c r="H1180" s="23">
        <v>0.205065</v>
      </c>
      <c r="I1180" s="23">
        <v>8.4446999999999994E-2</v>
      </c>
      <c r="J1180" s="23">
        <v>4.5940000000000002E-2</v>
      </c>
      <c r="K1180" s="24">
        <v>100.16800000000001</v>
      </c>
    </row>
    <row r="1181" spans="2:11" x14ac:dyDescent="0.2">
      <c r="B1181" s="22" t="s">
        <v>116</v>
      </c>
      <c r="C1181" s="23">
        <v>9.37608</v>
      </c>
      <c r="D1181" s="23">
        <v>49.522799999999997</v>
      </c>
      <c r="E1181" s="23">
        <v>40.2988</v>
      </c>
      <c r="F1181" s="23">
        <v>0.123349</v>
      </c>
      <c r="G1181" s="23">
        <v>0.489228</v>
      </c>
      <c r="H1181" s="23">
        <v>0.208036</v>
      </c>
      <c r="I1181" s="23">
        <v>9.5127000000000003E-2</v>
      </c>
      <c r="J1181" s="23">
        <v>3.7872999999999997E-2</v>
      </c>
      <c r="K1181" s="24">
        <v>100.151</v>
      </c>
    </row>
    <row r="1182" spans="2:11" x14ac:dyDescent="0.2">
      <c r="B1182" s="22" t="s">
        <v>116</v>
      </c>
      <c r="C1182" s="23">
        <v>9.4174600000000002</v>
      </c>
      <c r="D1182" s="23">
        <v>49.185400000000001</v>
      </c>
      <c r="E1182" s="23">
        <v>40.450400000000002</v>
      </c>
      <c r="F1182" s="23">
        <v>0.199902</v>
      </c>
      <c r="G1182" s="23">
        <v>0.48447299999999999</v>
      </c>
      <c r="H1182" s="23">
        <v>0.206731</v>
      </c>
      <c r="I1182" s="23">
        <v>0.10575900000000001</v>
      </c>
      <c r="J1182" s="23">
        <v>4.4033999999999997E-2</v>
      </c>
      <c r="K1182" s="24">
        <v>100.09399999999999</v>
      </c>
    </row>
    <row r="1183" spans="2:11" x14ac:dyDescent="0.2">
      <c r="B1183" s="22" t="s">
        <v>116</v>
      </c>
      <c r="C1183" s="23">
        <v>9.3929100000000005</v>
      </c>
      <c r="D1183" s="23">
        <v>49.267400000000002</v>
      </c>
      <c r="E1183" s="23">
        <v>40.3949</v>
      </c>
      <c r="F1183" s="23">
        <v>0.125246</v>
      </c>
      <c r="G1183" s="23">
        <v>0.48860500000000001</v>
      </c>
      <c r="H1183" s="23">
        <v>0.207202</v>
      </c>
      <c r="I1183" s="23">
        <v>9.5104999999999995E-2</v>
      </c>
      <c r="J1183" s="23">
        <v>7.2008000000000003E-2</v>
      </c>
      <c r="K1183" s="24">
        <v>100.04300000000001</v>
      </c>
    </row>
    <row r="1184" spans="2:11" x14ac:dyDescent="0.2">
      <c r="B1184" s="22" t="s">
        <v>116</v>
      </c>
      <c r="C1184" s="23">
        <v>9.4641099999999998</v>
      </c>
      <c r="D1184" s="23">
        <v>49.415999999999997</v>
      </c>
      <c r="E1184" s="23">
        <v>40.442100000000003</v>
      </c>
      <c r="F1184" s="23">
        <v>0.131883</v>
      </c>
      <c r="G1184" s="23">
        <v>0.46949800000000003</v>
      </c>
      <c r="H1184" s="23">
        <v>0.20586099999999999</v>
      </c>
      <c r="I1184" s="23">
        <v>8.4124000000000004E-2</v>
      </c>
      <c r="J1184" s="23">
        <v>4.0680000000000001E-2</v>
      </c>
      <c r="K1184" s="24">
        <v>100.254</v>
      </c>
    </row>
    <row r="1185" spans="1:11" x14ac:dyDescent="0.2">
      <c r="B1185" s="22" t="s">
        <v>116</v>
      </c>
      <c r="C1185" s="23">
        <v>9.4762699999999995</v>
      </c>
      <c r="D1185" s="23">
        <v>49.2348</v>
      </c>
      <c r="E1185" s="23">
        <v>40.485500000000002</v>
      </c>
      <c r="F1185" s="23">
        <v>0.14019899999999999</v>
      </c>
      <c r="G1185" s="23">
        <v>0.48925600000000002</v>
      </c>
      <c r="H1185" s="23">
        <v>0.202594</v>
      </c>
      <c r="I1185" s="23">
        <v>8.5058999999999996E-2</v>
      </c>
      <c r="J1185" s="23">
        <v>4.9450000000000001E-2</v>
      </c>
      <c r="K1185" s="24">
        <v>100.163</v>
      </c>
    </row>
    <row r="1186" spans="1:11" x14ac:dyDescent="0.2">
      <c r="B1186" s="22" t="s">
        <v>116</v>
      </c>
      <c r="C1186" s="23">
        <v>9.3346099999999996</v>
      </c>
      <c r="D1186" s="23">
        <v>49.231000000000002</v>
      </c>
      <c r="E1186" s="23">
        <v>40.517600000000002</v>
      </c>
      <c r="F1186" s="23">
        <v>0.13220199999999999</v>
      </c>
      <c r="G1186" s="23">
        <v>0.49509999999999998</v>
      </c>
      <c r="H1186" s="23">
        <v>0.20097499999999999</v>
      </c>
      <c r="I1186" s="23">
        <v>8.5421999999999998E-2</v>
      </c>
      <c r="J1186" s="23">
        <v>5.5087999999999998E-2</v>
      </c>
      <c r="K1186" s="24">
        <v>100.05200000000001</v>
      </c>
    </row>
    <row r="1187" spans="1:11" x14ac:dyDescent="0.2">
      <c r="B1187" s="22" t="s">
        <v>116</v>
      </c>
      <c r="C1187" s="23">
        <v>9.3811300000000006</v>
      </c>
      <c r="D1187" s="23">
        <v>49.499499999999998</v>
      </c>
      <c r="E1187" s="23">
        <v>40.512099999999997</v>
      </c>
      <c r="F1187" s="23">
        <v>0.12095499999999999</v>
      </c>
      <c r="G1187" s="23">
        <v>0.48729299999999998</v>
      </c>
      <c r="H1187" s="23">
        <v>0.20685300000000001</v>
      </c>
      <c r="I1187" s="23">
        <v>8.3859000000000003E-2</v>
      </c>
      <c r="J1187" s="23">
        <v>4.3527000000000003E-2</v>
      </c>
      <c r="K1187" s="24">
        <v>100.33499999999999</v>
      </c>
    </row>
    <row r="1188" spans="1:11" x14ac:dyDescent="0.2">
      <c r="B1188" s="22" t="s">
        <v>116</v>
      </c>
      <c r="C1188" s="23">
        <v>9.4609799999999993</v>
      </c>
      <c r="D1188" s="23">
        <v>49.3292</v>
      </c>
      <c r="E1188" s="23">
        <v>40.3857</v>
      </c>
      <c r="F1188" s="23">
        <v>0.13098699999999999</v>
      </c>
      <c r="G1188" s="23">
        <v>0.47906100000000001</v>
      </c>
      <c r="H1188" s="23">
        <v>0.20270299999999999</v>
      </c>
      <c r="I1188" s="23">
        <v>7.4126999999999998E-2</v>
      </c>
      <c r="J1188" s="23">
        <v>4.2174999999999997E-2</v>
      </c>
      <c r="K1188" s="24">
        <v>100.105</v>
      </c>
    </row>
    <row r="1189" spans="1:11" x14ac:dyDescent="0.2">
      <c r="B1189" s="22" t="s">
        <v>116</v>
      </c>
      <c r="C1189" s="23">
        <v>9.3897999999999993</v>
      </c>
      <c r="D1189" s="23">
        <v>49.5824</v>
      </c>
      <c r="E1189" s="23">
        <v>40.520699999999998</v>
      </c>
      <c r="F1189" s="23">
        <v>0.12501899999999999</v>
      </c>
      <c r="G1189" s="23">
        <v>0.49007299999999998</v>
      </c>
      <c r="H1189" s="23">
        <v>0.20365800000000001</v>
      </c>
      <c r="I1189" s="23">
        <v>9.3507999999999994E-2</v>
      </c>
      <c r="J1189" s="23">
        <v>4.7989999999999998E-2</v>
      </c>
      <c r="K1189" s="24">
        <v>100.453</v>
      </c>
    </row>
    <row r="1190" spans="1:11" x14ac:dyDescent="0.2">
      <c r="A1190" s="2" t="s">
        <v>18</v>
      </c>
      <c r="B1190" s="2" t="s">
        <v>87</v>
      </c>
      <c r="C1190" s="15">
        <v>9.5455299999999994</v>
      </c>
      <c r="D1190" s="15">
        <v>49.221299999999999</v>
      </c>
      <c r="E1190" s="15">
        <v>40.493699999999997</v>
      </c>
      <c r="F1190" s="15">
        <v>0.13139100000000001</v>
      </c>
      <c r="G1190" s="15">
        <v>0.459706</v>
      </c>
      <c r="H1190" s="15">
        <v>0.206983</v>
      </c>
      <c r="I1190" s="15">
        <v>9.8478999999999997E-2</v>
      </c>
      <c r="J1190" s="15">
        <v>3.8755999999999999E-2</v>
      </c>
      <c r="K1190" s="16">
        <v>100.196</v>
      </c>
    </row>
    <row r="1191" spans="1:11" x14ac:dyDescent="0.2">
      <c r="B1191" s="2" t="s">
        <v>87</v>
      </c>
      <c r="C1191" s="15">
        <v>9.4972499999999993</v>
      </c>
      <c r="D1191" s="15">
        <v>49.370100000000001</v>
      </c>
      <c r="E1191" s="15">
        <v>40.374299999999998</v>
      </c>
      <c r="F1191" s="15">
        <v>0.130107</v>
      </c>
      <c r="G1191" s="15">
        <v>0.47283700000000001</v>
      </c>
      <c r="H1191" s="15">
        <v>0.204793</v>
      </c>
      <c r="I1191" s="15">
        <v>9.7546999999999995E-2</v>
      </c>
      <c r="J1191" s="15">
        <v>4.8652000000000001E-2</v>
      </c>
      <c r="K1191" s="16">
        <v>100.196</v>
      </c>
    </row>
    <row r="1192" spans="1:11" x14ac:dyDescent="0.2">
      <c r="B1192" s="2" t="s">
        <v>87</v>
      </c>
      <c r="C1192" s="15">
        <v>9.4529599999999991</v>
      </c>
      <c r="D1192" s="15">
        <v>49.121600000000001</v>
      </c>
      <c r="E1192" s="15">
        <v>40.368099999999998</v>
      </c>
      <c r="F1192" s="15">
        <v>0.13086</v>
      </c>
      <c r="G1192" s="15">
        <v>0.465445</v>
      </c>
      <c r="H1192" s="15">
        <v>0.20697299999999999</v>
      </c>
      <c r="I1192" s="15">
        <v>0.118487</v>
      </c>
      <c r="J1192" s="15">
        <v>4.7156999999999998E-2</v>
      </c>
      <c r="K1192" s="16">
        <v>99.911600000000007</v>
      </c>
    </row>
    <row r="1193" spans="1:11" x14ac:dyDescent="0.2">
      <c r="B1193" s="2" t="s">
        <v>35</v>
      </c>
      <c r="C1193" s="15">
        <v>9.5470400000000009</v>
      </c>
      <c r="D1193" s="15">
        <v>49.110700000000001</v>
      </c>
      <c r="E1193" s="15">
        <v>40.778700000000001</v>
      </c>
      <c r="F1193" s="15">
        <v>0.13378300000000001</v>
      </c>
      <c r="G1193" s="15">
        <v>0.36303800000000003</v>
      </c>
      <c r="H1193" s="15">
        <v>9.3351000000000003E-2</v>
      </c>
      <c r="I1193" s="15">
        <v>8.0429999999999998E-3</v>
      </c>
      <c r="J1193" s="15">
        <v>2.0947E-2</v>
      </c>
      <c r="K1193" s="16">
        <v>100.056</v>
      </c>
    </row>
    <row r="1194" spans="1:11" x14ac:dyDescent="0.2">
      <c r="B1194" s="2" t="s">
        <v>35</v>
      </c>
      <c r="C1194" s="15">
        <v>9.5463100000000001</v>
      </c>
      <c r="D1194" s="15">
        <v>48.989100000000001</v>
      </c>
      <c r="E1194" s="15">
        <v>40.730200000000004</v>
      </c>
      <c r="F1194" s="15">
        <v>0.142234</v>
      </c>
      <c r="G1194" s="15">
        <v>0.37342500000000001</v>
      </c>
      <c r="H1194" s="15">
        <v>9.5339999999999994E-2</v>
      </c>
      <c r="I1194" s="15">
        <v>1.6875000000000001E-2</v>
      </c>
      <c r="J1194" s="15">
        <v>2.419E-2</v>
      </c>
      <c r="K1194" s="16">
        <v>99.917699999999996</v>
      </c>
    </row>
    <row r="1195" spans="1:11" x14ac:dyDescent="0.2">
      <c r="B1195" s="2" t="s">
        <v>35</v>
      </c>
      <c r="C1195" s="15">
        <v>9.6319199999999991</v>
      </c>
      <c r="D1195" s="15">
        <v>49.078200000000002</v>
      </c>
      <c r="E1195" s="15">
        <v>40.690899999999999</v>
      </c>
      <c r="F1195" s="15">
        <v>0.13944999999999999</v>
      </c>
      <c r="G1195" s="15">
        <v>0.38178899999999999</v>
      </c>
      <c r="H1195" s="15">
        <v>9.5108999999999999E-2</v>
      </c>
      <c r="I1195" s="15">
        <v>1.6306000000000001E-2</v>
      </c>
      <c r="J1195" s="15">
        <v>2.4133000000000002E-2</v>
      </c>
      <c r="K1195" s="16">
        <v>100.05800000000001</v>
      </c>
    </row>
    <row r="1196" spans="1:11" x14ac:dyDescent="0.2">
      <c r="B1196" s="2" t="s">
        <v>35</v>
      </c>
      <c r="C1196" s="15">
        <v>9.54725</v>
      </c>
      <c r="D1196" s="15">
        <v>49.156799999999997</v>
      </c>
      <c r="E1196" s="15">
        <v>40.790599999999998</v>
      </c>
      <c r="F1196" s="15">
        <v>0.144895</v>
      </c>
      <c r="G1196" s="15">
        <v>0.388685</v>
      </c>
      <c r="H1196" s="15">
        <v>9.5756999999999995E-2</v>
      </c>
      <c r="I1196" s="15">
        <v>-1.3699999999999999E-3</v>
      </c>
      <c r="J1196" s="15">
        <v>2.4306999999999999E-2</v>
      </c>
      <c r="K1196" s="16">
        <v>100.14700000000001</v>
      </c>
    </row>
    <row r="1197" spans="1:11" x14ac:dyDescent="0.2">
      <c r="J1197" s="2"/>
      <c r="K1197" s="16"/>
    </row>
    <row r="1198" spans="1:11" x14ac:dyDescent="0.2">
      <c r="C1198" s="15"/>
      <c r="D1198" s="15"/>
      <c r="F1198" s="15"/>
      <c r="G1198" s="15"/>
      <c r="H1198" s="15"/>
      <c r="I1198" s="15"/>
      <c r="J1198" s="2"/>
      <c r="K1198" s="16"/>
    </row>
    <row r="1199" spans="1:11" x14ac:dyDescent="0.2">
      <c r="C1199" s="15"/>
      <c r="D1199" s="15"/>
      <c r="F1199" s="15"/>
      <c r="G1199" s="15"/>
      <c r="H1199" s="15"/>
      <c r="I1199" s="15"/>
      <c r="J1199" s="2"/>
      <c r="K1199" s="16"/>
    </row>
    <row r="1200" spans="1:11" x14ac:dyDescent="0.2">
      <c r="C1200" s="15"/>
      <c r="D1200" s="15"/>
      <c r="F1200" s="15"/>
      <c r="G1200" s="15"/>
      <c r="H1200" s="15"/>
      <c r="I1200" s="15"/>
      <c r="J1200" s="2"/>
      <c r="K1200" s="16"/>
    </row>
    <row r="1201" spans="10:11" x14ac:dyDescent="0.2">
      <c r="J1201" s="2"/>
      <c r="K1201" s="16"/>
    </row>
    <row r="1202" spans="10:11" x14ac:dyDescent="0.2">
      <c r="J1202" s="2"/>
      <c r="K120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3B6C-7142-D64F-8A4E-948E769DEAA1}">
  <dimension ref="A1:M23"/>
  <sheetViews>
    <sheetView topLeftCell="A2" workbookViewId="0">
      <selection activeCell="C17" sqref="C17"/>
    </sheetView>
  </sheetViews>
  <sheetFormatPr baseColWidth="10" defaultRowHeight="19" x14ac:dyDescent="0.25"/>
  <cols>
    <col min="1" max="16384" width="10.83203125" style="1"/>
  </cols>
  <sheetData>
    <row r="1" spans="1:13" x14ac:dyDescent="0.25">
      <c r="B1" s="2"/>
      <c r="C1" s="2"/>
      <c r="D1" s="2"/>
      <c r="E1" s="2"/>
      <c r="F1" s="2"/>
      <c r="G1" s="2"/>
      <c r="H1" s="2"/>
      <c r="I1" s="2"/>
    </row>
    <row r="3" spans="1:13" x14ac:dyDescent="0.25">
      <c r="A3" s="3" t="s">
        <v>126</v>
      </c>
    </row>
    <row r="5" spans="1:13" x14ac:dyDescent="0.25">
      <c r="A5" s="4" t="s">
        <v>127</v>
      </c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5" t="s">
        <v>128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4" t="s">
        <v>129</v>
      </c>
      <c r="B9" s="4"/>
      <c r="C9" s="4"/>
      <c r="D9" s="4"/>
      <c r="E9" s="4"/>
      <c r="F9" s="4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6" t="s">
        <v>6</v>
      </c>
      <c r="B11" s="6" t="s">
        <v>10</v>
      </c>
      <c r="C11" s="6" t="s">
        <v>5</v>
      </c>
      <c r="D11" s="6" t="s">
        <v>4</v>
      </c>
      <c r="E11" s="6" t="s">
        <v>7</v>
      </c>
      <c r="F11" s="6" t="s">
        <v>9</v>
      </c>
      <c r="G11" s="6" t="s">
        <v>11</v>
      </c>
      <c r="H11" s="6" t="s">
        <v>8</v>
      </c>
      <c r="I11" s="6" t="s">
        <v>130</v>
      </c>
      <c r="J11" s="6" t="s">
        <v>21</v>
      </c>
      <c r="K11" s="2"/>
      <c r="L11" s="2"/>
      <c r="M11" s="2"/>
    </row>
    <row r="12" spans="1:13" x14ac:dyDescent="0.25">
      <c r="A12" s="7">
        <v>150</v>
      </c>
      <c r="B12" s="7">
        <v>122</v>
      </c>
      <c r="C12" s="7">
        <v>108</v>
      </c>
      <c r="D12" s="7">
        <v>124</v>
      </c>
      <c r="E12" s="7">
        <v>97</v>
      </c>
      <c r="F12" s="7">
        <v>121</v>
      </c>
      <c r="G12" s="7">
        <v>37</v>
      </c>
      <c r="H12" s="7">
        <v>141</v>
      </c>
      <c r="I12" s="2"/>
      <c r="J12" s="7">
        <v>58</v>
      </c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5" spans="1:13" x14ac:dyDescent="0.25">
      <c r="A15" s="4" t="s">
        <v>253</v>
      </c>
      <c r="B15" s="4"/>
      <c r="C15" s="4"/>
      <c r="D15" s="4"/>
      <c r="E15" s="2"/>
      <c r="F15" s="2"/>
      <c r="G15" s="2"/>
      <c r="H15" s="2"/>
      <c r="I15" s="2"/>
      <c r="J15" s="2"/>
      <c r="K15" s="2"/>
      <c r="L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5" t="s">
        <v>131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5" t="s">
        <v>132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 t="s">
        <v>254</v>
      </c>
      <c r="B20" s="4"/>
      <c r="C20" s="4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6" t="s">
        <v>133</v>
      </c>
      <c r="B22" s="6" t="s">
        <v>134</v>
      </c>
      <c r="C22" s="6" t="s">
        <v>135</v>
      </c>
      <c r="D22" s="6" t="s">
        <v>136</v>
      </c>
      <c r="E22" s="6" t="s">
        <v>137</v>
      </c>
      <c r="F22" s="6" t="s">
        <v>138</v>
      </c>
      <c r="G22" s="6" t="s">
        <v>139</v>
      </c>
      <c r="H22" s="6" t="s">
        <v>140</v>
      </c>
      <c r="I22" s="6" t="s">
        <v>141</v>
      </c>
      <c r="J22" s="6" t="s">
        <v>142</v>
      </c>
      <c r="K22" s="6" t="s">
        <v>143</v>
      </c>
      <c r="L22" s="6" t="s">
        <v>144</v>
      </c>
    </row>
    <row r="23" spans="1:12" x14ac:dyDescent="0.25">
      <c r="A23" s="7">
        <v>326</v>
      </c>
      <c r="B23" s="7">
        <v>214</v>
      </c>
      <c r="C23" s="7">
        <v>252</v>
      </c>
      <c r="D23" s="7">
        <v>261</v>
      </c>
      <c r="E23" s="7">
        <v>235</v>
      </c>
      <c r="F23" s="7">
        <v>389</v>
      </c>
      <c r="G23" s="7">
        <v>226</v>
      </c>
      <c r="H23" s="7">
        <v>293</v>
      </c>
      <c r="I23" s="7">
        <v>137</v>
      </c>
      <c r="J23" s="7">
        <v>347</v>
      </c>
      <c r="K23" s="7">
        <v>90</v>
      </c>
      <c r="L23" s="7">
        <v>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E4C9-F038-D44E-848F-B2867408D25C}">
  <dimension ref="A2:K11"/>
  <sheetViews>
    <sheetView workbookViewId="0">
      <selection activeCell="B24" sqref="B24"/>
    </sheetView>
  </sheetViews>
  <sheetFormatPr baseColWidth="10" defaultRowHeight="18" x14ac:dyDescent="0.2"/>
  <cols>
    <col min="1" max="1" width="10.83203125" style="2"/>
    <col min="2" max="2" width="23.1640625" style="2" customWidth="1"/>
    <col min="3" max="3" width="15.5" style="2" customWidth="1"/>
    <col min="4" max="4" width="16.83203125" style="2" customWidth="1"/>
    <col min="5" max="5" width="18.5" style="2" customWidth="1"/>
    <col min="6" max="6" width="16.33203125" style="2" customWidth="1"/>
    <col min="7" max="7" width="14.6640625" style="2" customWidth="1"/>
    <col min="8" max="8" width="26.6640625" style="2" customWidth="1"/>
    <col min="9" max="9" width="25" style="2" customWidth="1"/>
    <col min="10" max="10" width="30.1640625" style="2" customWidth="1"/>
    <col min="11" max="11" width="26.6640625" style="2" customWidth="1"/>
    <col min="12" max="16384" width="10.83203125" style="2"/>
  </cols>
  <sheetData>
    <row r="2" spans="1:11" x14ac:dyDescent="0.2">
      <c r="A2" s="3" t="s">
        <v>146</v>
      </c>
    </row>
    <row r="4" spans="1:11" ht="17" customHeight="1" x14ac:dyDescent="0.2">
      <c r="A4" s="47" t="s">
        <v>147</v>
      </c>
      <c r="B4" s="47" t="s">
        <v>148</v>
      </c>
      <c r="C4" s="47" t="s">
        <v>149</v>
      </c>
      <c r="D4" s="47" t="s">
        <v>150</v>
      </c>
      <c r="E4" s="47" t="s">
        <v>151</v>
      </c>
      <c r="F4" s="47" t="s">
        <v>152</v>
      </c>
      <c r="G4" s="47" t="s">
        <v>153</v>
      </c>
      <c r="H4" s="47" t="s">
        <v>154</v>
      </c>
      <c r="I4" s="47" t="s">
        <v>155</v>
      </c>
      <c r="J4" s="47" t="s">
        <v>156</v>
      </c>
      <c r="K4" s="47" t="s">
        <v>157</v>
      </c>
    </row>
    <row r="5" spans="1:1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9" x14ac:dyDescent="0.2">
      <c r="A6" s="30" t="s">
        <v>158</v>
      </c>
      <c r="B6" s="30" t="s">
        <v>159</v>
      </c>
      <c r="C6" s="30">
        <v>1.3</v>
      </c>
      <c r="D6" s="30">
        <v>26</v>
      </c>
      <c r="E6" s="30">
        <v>10</v>
      </c>
      <c r="F6" s="30">
        <v>10</v>
      </c>
      <c r="G6" s="30">
        <v>47</v>
      </c>
      <c r="H6" s="30">
        <v>75</v>
      </c>
      <c r="I6" s="30">
        <v>25</v>
      </c>
      <c r="J6" s="30">
        <v>35</v>
      </c>
      <c r="K6" s="30">
        <v>65</v>
      </c>
    </row>
    <row r="7" spans="1:11" ht="38" x14ac:dyDescent="0.2">
      <c r="A7" s="30" t="s">
        <v>160</v>
      </c>
      <c r="B7" s="30" t="s">
        <v>161</v>
      </c>
      <c r="C7" s="30">
        <v>0.4</v>
      </c>
      <c r="D7" s="30">
        <v>32</v>
      </c>
      <c r="E7" s="30">
        <v>8</v>
      </c>
      <c r="F7" s="30">
        <v>21</v>
      </c>
      <c r="G7" s="30">
        <v>55</v>
      </c>
      <c r="H7" s="30">
        <v>79</v>
      </c>
      <c r="I7" s="30">
        <v>21</v>
      </c>
      <c r="J7" s="30">
        <v>29</v>
      </c>
      <c r="K7" s="30">
        <v>71</v>
      </c>
    </row>
    <row r="8" spans="1:11" ht="57" x14ac:dyDescent="0.2">
      <c r="A8" s="30" t="s">
        <v>162</v>
      </c>
      <c r="B8" s="30" t="s">
        <v>163</v>
      </c>
      <c r="C8" s="30">
        <v>1.6</v>
      </c>
      <c r="D8" s="30">
        <v>30</v>
      </c>
      <c r="E8" s="30">
        <v>8</v>
      </c>
      <c r="F8" s="30">
        <v>12</v>
      </c>
      <c r="G8" s="30">
        <v>45</v>
      </c>
      <c r="H8" s="30">
        <v>81</v>
      </c>
      <c r="I8" s="30">
        <v>19</v>
      </c>
      <c r="J8" s="30">
        <v>33</v>
      </c>
      <c r="K8" s="30">
        <v>67</v>
      </c>
    </row>
    <row r="9" spans="1:11" ht="38" x14ac:dyDescent="0.2">
      <c r="A9" s="31" t="s">
        <v>164</v>
      </c>
      <c r="B9" s="31" t="s">
        <v>165</v>
      </c>
      <c r="C9" s="31">
        <v>0.6</v>
      </c>
      <c r="D9" s="31">
        <v>19</v>
      </c>
      <c r="E9" s="31">
        <v>10</v>
      </c>
      <c r="F9" s="31">
        <v>31</v>
      </c>
      <c r="G9" s="31">
        <v>48</v>
      </c>
      <c r="H9" s="31">
        <v>38</v>
      </c>
      <c r="I9" s="31">
        <v>62</v>
      </c>
      <c r="J9" s="31">
        <v>36</v>
      </c>
      <c r="K9" s="31">
        <v>64</v>
      </c>
    </row>
    <row r="11" spans="1:11" x14ac:dyDescent="0.2">
      <c r="A11" s="2" t="s">
        <v>166</v>
      </c>
      <c r="C11" s="32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6EF6-48D4-5848-816D-23093D876D7A}">
  <dimension ref="A1:K23"/>
  <sheetViews>
    <sheetView workbookViewId="0">
      <selection activeCell="H28" sqref="H28"/>
    </sheetView>
  </sheetViews>
  <sheetFormatPr baseColWidth="10" defaultRowHeight="16" x14ac:dyDescent="0.2"/>
  <sheetData>
    <row r="1" spans="1:11" ht="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x14ac:dyDescent="0.2">
      <c r="A2" s="3" t="s">
        <v>189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8" x14ac:dyDescent="0.2">
      <c r="A5" s="33" t="s">
        <v>170</v>
      </c>
      <c r="B5" s="33" t="s">
        <v>120</v>
      </c>
      <c r="C5" s="33" t="s">
        <v>171</v>
      </c>
      <c r="D5" s="33" t="s">
        <v>13</v>
      </c>
      <c r="E5" s="33" t="s">
        <v>122</v>
      </c>
      <c r="F5" s="33" t="s">
        <v>119</v>
      </c>
      <c r="G5" s="33" t="s">
        <v>138</v>
      </c>
      <c r="H5" s="33" t="s">
        <v>172</v>
      </c>
      <c r="I5" s="8"/>
      <c r="J5" s="34" t="s">
        <v>173</v>
      </c>
      <c r="K5" s="35"/>
    </row>
    <row r="6" spans="1:11" ht="18" x14ac:dyDescent="0.2">
      <c r="A6" s="36"/>
      <c r="B6" s="36"/>
      <c r="C6" s="37"/>
      <c r="D6" s="36"/>
      <c r="E6" s="36"/>
      <c r="F6" s="36"/>
      <c r="G6" s="36"/>
      <c r="H6" s="36"/>
      <c r="I6" s="8"/>
      <c r="J6" s="38" t="s">
        <v>258</v>
      </c>
      <c r="K6" s="39"/>
    </row>
    <row r="7" spans="1:11" ht="18" x14ac:dyDescent="0.2">
      <c r="A7" s="8" t="s">
        <v>174</v>
      </c>
      <c r="B7" s="15">
        <f>26.83*1.6852</f>
        <v>45.213915999999998</v>
      </c>
      <c r="C7" s="15">
        <f>18.73*2.1392</f>
        <v>40.067216000000002</v>
      </c>
      <c r="D7" s="15">
        <f>0.25*1.3992</f>
        <v>0.3498</v>
      </c>
      <c r="E7" s="15">
        <f>0.2*1.2912</f>
        <v>0.25823999999999997</v>
      </c>
      <c r="F7" s="15">
        <f>12.86*1.2865</f>
        <v>16.54439</v>
      </c>
      <c r="G7" s="15">
        <f>0.25*1.2725</f>
        <v>0.31812499999999999</v>
      </c>
      <c r="H7" s="8">
        <v>100.4</v>
      </c>
      <c r="I7" s="8"/>
      <c r="J7" s="18">
        <v>0.8251463826217561</v>
      </c>
      <c r="K7" s="40"/>
    </row>
    <row r="8" spans="1:11" ht="18" x14ac:dyDescent="0.2">
      <c r="A8" s="8" t="s">
        <v>175</v>
      </c>
      <c r="B8" s="15">
        <f>26.55*1.6852</f>
        <v>44.742060000000002</v>
      </c>
      <c r="C8" s="15">
        <f>18.47*2.1392</f>
        <v>39.511023999999999</v>
      </c>
      <c r="D8" s="15">
        <f>0.23*1.3992</f>
        <v>0.32181599999999999</v>
      </c>
      <c r="E8" s="15"/>
      <c r="F8" s="15">
        <f>12.5*1.2865</f>
        <v>16.081250000000001</v>
      </c>
      <c r="G8" s="15"/>
      <c r="H8" s="8">
        <v>99.29</v>
      </c>
      <c r="I8" s="8"/>
      <c r="J8" s="18">
        <v>0.82993956469846242</v>
      </c>
      <c r="K8" s="15"/>
    </row>
    <row r="9" spans="1:11" ht="18" x14ac:dyDescent="0.2">
      <c r="A9" s="8" t="s">
        <v>176</v>
      </c>
      <c r="B9" s="15">
        <f>26.48*1.6852</f>
        <v>44.624096000000002</v>
      </c>
      <c r="C9" s="15">
        <f>18.38*2.1392</f>
        <v>39.318496000000003</v>
      </c>
      <c r="D9" s="15">
        <f>0.19*1.3992</f>
        <v>0.26584800000000003</v>
      </c>
      <c r="E9" s="15">
        <f>0.21*1.2912</f>
        <v>0.27115199999999995</v>
      </c>
      <c r="F9" s="15">
        <f>12.62*1.2865</f>
        <v>16.23563</v>
      </c>
      <c r="G9" s="15"/>
      <c r="H9" s="8">
        <v>99.23</v>
      </c>
      <c r="I9" s="8"/>
      <c r="J9" s="18">
        <v>0.8258118992314144</v>
      </c>
      <c r="K9" s="15"/>
    </row>
    <row r="10" spans="1:11" ht="18" x14ac:dyDescent="0.2">
      <c r="A10" s="8" t="s">
        <v>177</v>
      </c>
      <c r="B10" s="15">
        <f>26.66*1.6852</f>
        <v>44.927432000000003</v>
      </c>
      <c r="C10" s="15">
        <f>18.51*2.1392</f>
        <v>39.596592000000008</v>
      </c>
      <c r="D10" s="15">
        <f>0.18*1.3992</f>
        <v>0.25185599999999997</v>
      </c>
      <c r="E10" s="15">
        <f>0.17*1.2912</f>
        <v>0.219504</v>
      </c>
      <c r="F10" s="15">
        <f>12.94*1.2865</f>
        <v>16.647309999999997</v>
      </c>
      <c r="G10" s="15"/>
      <c r="H10" s="8">
        <v>100.01</v>
      </c>
      <c r="I10" s="8"/>
      <c r="J10" s="18">
        <v>0.82367873417879478</v>
      </c>
      <c r="K10" s="15"/>
    </row>
    <row r="11" spans="1:11" ht="18" x14ac:dyDescent="0.2">
      <c r="A11" s="8" t="s">
        <v>178</v>
      </c>
      <c r="B11" s="15">
        <f>26.47*1.6852</f>
        <v>44.607244000000001</v>
      </c>
      <c r="C11" s="15">
        <f>18.63*2.1392</f>
        <v>39.853296</v>
      </c>
      <c r="D11" s="15">
        <f>0.27*1.3992</f>
        <v>0.37778400000000001</v>
      </c>
      <c r="E11" s="15">
        <f>0.22*1.2912</f>
        <v>0.28406399999999998</v>
      </c>
      <c r="F11" s="15">
        <f>12.73*1.2865</f>
        <v>16.377144999999999</v>
      </c>
      <c r="G11" s="15"/>
      <c r="H11" s="8">
        <v>99.85</v>
      </c>
      <c r="I11" s="8"/>
      <c r="J11" s="18">
        <v>0.82441252678278798</v>
      </c>
      <c r="K11" s="15"/>
    </row>
    <row r="12" spans="1:11" ht="18" x14ac:dyDescent="0.2">
      <c r="A12" s="8" t="s">
        <v>179</v>
      </c>
      <c r="B12" s="15">
        <f>26.83*1.6852</f>
        <v>45.213915999999998</v>
      </c>
      <c r="C12" s="15">
        <f>18.63*2.1392</f>
        <v>39.853296</v>
      </c>
      <c r="D12" s="15">
        <f>0.26*1.3992</f>
        <v>0.363792</v>
      </c>
      <c r="E12" s="15"/>
      <c r="F12" s="15">
        <f>13.01*1.2865</f>
        <v>16.737365</v>
      </c>
      <c r="G12" s="15">
        <f>0.24*1.2725</f>
        <v>0.3054</v>
      </c>
      <c r="H12" s="8">
        <v>101.38</v>
      </c>
      <c r="I12" s="8"/>
      <c r="J12" s="18">
        <v>0.82573550475401492</v>
      </c>
      <c r="K12" s="15"/>
    </row>
    <row r="13" spans="1:11" ht="18" x14ac:dyDescent="0.2">
      <c r="A13" s="8" t="s">
        <v>180</v>
      </c>
      <c r="B13" s="15">
        <f>26.58*1.6852</f>
        <v>44.792615999999995</v>
      </c>
      <c r="C13" s="40">
        <f>18.52*2.1392</f>
        <v>39.617984</v>
      </c>
      <c r="D13" s="15">
        <f>0.19*1.3992</f>
        <v>0.26584800000000003</v>
      </c>
      <c r="E13" s="15">
        <f>0.19*1.2912</f>
        <v>0.24532799999999999</v>
      </c>
      <c r="F13" s="15">
        <f>12.93*1.2865</f>
        <v>16.634444999999999</v>
      </c>
      <c r="G13" s="15">
        <f>0.29*1.2725</f>
        <v>0.36902499999999999</v>
      </c>
      <c r="H13" s="8">
        <v>99.85</v>
      </c>
      <c r="I13" s="8"/>
      <c r="J13" s="18">
        <v>0.82312722951515638</v>
      </c>
      <c r="K13" s="15"/>
    </row>
    <row r="14" spans="1:11" ht="18" x14ac:dyDescent="0.2">
      <c r="A14" s="8" t="s">
        <v>181</v>
      </c>
      <c r="B14" s="15">
        <f>26.57*1.6852</f>
        <v>44.775764000000002</v>
      </c>
      <c r="C14" s="40">
        <f>18.65*2.1392</f>
        <v>39.896079999999998</v>
      </c>
      <c r="D14" s="15">
        <f>0.26*1.3992</f>
        <v>0.363792</v>
      </c>
      <c r="E14" s="15">
        <f>0.18*1.2912</f>
        <v>0.23241599999999998</v>
      </c>
      <c r="F14" s="15">
        <f>12.77*1.2865</f>
        <v>16.428604999999997</v>
      </c>
      <c r="G14" s="15">
        <f>0.34*1.2725</f>
        <v>0.43265000000000003</v>
      </c>
      <c r="H14" s="8">
        <v>100.36</v>
      </c>
      <c r="I14" s="8"/>
      <c r="J14" s="18">
        <v>0.82496506068022657</v>
      </c>
      <c r="K14" s="15"/>
    </row>
    <row r="15" spans="1:11" ht="18" x14ac:dyDescent="0.2">
      <c r="A15" s="8" t="s">
        <v>182</v>
      </c>
      <c r="B15" s="15">
        <f>26.75*1.6852</f>
        <v>45.079100000000004</v>
      </c>
      <c r="C15" s="15">
        <f>18.38*2.1392</f>
        <v>39.318496000000003</v>
      </c>
      <c r="D15" s="15">
        <f>0.23*1.3992</f>
        <v>0.32181599999999999</v>
      </c>
      <c r="E15" s="15">
        <f>0.18*1.2912</f>
        <v>0.23241599999999998</v>
      </c>
      <c r="F15" s="15">
        <f>12.79*1.2865</f>
        <v>16.454335</v>
      </c>
      <c r="G15" s="15">
        <f>0.31*1.2725</f>
        <v>0.39447499999999996</v>
      </c>
      <c r="H15" s="8">
        <v>100.09</v>
      </c>
      <c r="I15" s="8"/>
      <c r="J15" s="18">
        <v>0.8257159350226384</v>
      </c>
      <c r="K15" s="15"/>
    </row>
    <row r="16" spans="1:11" ht="18" x14ac:dyDescent="0.2">
      <c r="A16" s="8" t="s">
        <v>183</v>
      </c>
      <c r="B16" s="15">
        <f>26.71*1.6852</f>
        <v>45.011692000000004</v>
      </c>
      <c r="C16" s="15">
        <f>18.54*2.1392</f>
        <v>39.660768000000004</v>
      </c>
      <c r="D16" s="15">
        <f>0.14*1.3992</f>
        <v>0.19588800000000001</v>
      </c>
      <c r="E16" s="15"/>
      <c r="F16" s="15">
        <f>12.78*1.2865</f>
        <v>16.441469999999999</v>
      </c>
      <c r="G16" s="15">
        <f>0.22*1.2725</f>
        <v>0.27994999999999998</v>
      </c>
      <c r="H16" s="8">
        <v>99.96</v>
      </c>
      <c r="I16" s="8"/>
      <c r="J16" s="18">
        <v>0.82764877565966122</v>
      </c>
      <c r="K16" s="15"/>
    </row>
    <row r="17" spans="1:11" ht="18" x14ac:dyDescent="0.2">
      <c r="A17" s="8" t="s">
        <v>184</v>
      </c>
      <c r="B17" s="15">
        <f>26.49*1.6852</f>
        <v>44.640948000000002</v>
      </c>
      <c r="C17" s="15">
        <f>18.64*2.1392</f>
        <v>39.874688000000006</v>
      </c>
      <c r="D17" s="15">
        <f>0.2*1.3992</f>
        <v>0.27984000000000003</v>
      </c>
      <c r="E17" s="15">
        <f>0.18*1.2912</f>
        <v>0.23241599999999998</v>
      </c>
      <c r="F17" s="15">
        <f>12.81*1.2865</f>
        <v>16.480065</v>
      </c>
      <c r="G17" s="15">
        <f>0.22*1.2725</f>
        <v>0.27994999999999998</v>
      </c>
      <c r="H17" s="8">
        <v>99.7</v>
      </c>
      <c r="I17" s="8"/>
      <c r="J17" s="18">
        <v>0.8240826629202036</v>
      </c>
      <c r="K17" s="15"/>
    </row>
    <row r="18" spans="1:11" ht="18" x14ac:dyDescent="0.2">
      <c r="A18" s="8" t="s">
        <v>185</v>
      </c>
      <c r="B18" s="15">
        <f>26.61*1.6852</f>
        <v>44.843172000000003</v>
      </c>
      <c r="C18" s="15">
        <f>18.54*2.1392</f>
        <v>39.660768000000004</v>
      </c>
      <c r="D18" s="15">
        <f>0.16*1.3992</f>
        <v>0.22387200000000002</v>
      </c>
      <c r="E18" s="15">
        <f>0.23*1.2912</f>
        <v>0.29697600000000002</v>
      </c>
      <c r="F18" s="15">
        <f>12.93*1.2865</f>
        <v>16.634444999999999</v>
      </c>
      <c r="G18" s="15">
        <f>0.26*1.2725</f>
        <v>0.33084999999999998</v>
      </c>
      <c r="H18" s="8">
        <v>100.09</v>
      </c>
      <c r="I18" s="8"/>
      <c r="J18" s="18">
        <v>0.82284088542256129</v>
      </c>
      <c r="K18" s="15"/>
    </row>
    <row r="19" spans="1:11" ht="18" x14ac:dyDescent="0.2">
      <c r="A19" s="8" t="s">
        <v>186</v>
      </c>
      <c r="B19" s="15">
        <f>26.59*1.6852</f>
        <v>44.809468000000003</v>
      </c>
      <c r="C19" s="15">
        <f>18.57*2.1392</f>
        <v>39.724944000000008</v>
      </c>
      <c r="D19" s="15">
        <f>0.21*1.3992</f>
        <v>0.29383199999999998</v>
      </c>
      <c r="E19" s="15"/>
      <c r="F19" s="15">
        <f>12.87*1.2865</f>
        <v>16.557254999999998</v>
      </c>
      <c r="G19" s="15">
        <f>0.25*1.2725</f>
        <v>0.31812499999999999</v>
      </c>
      <c r="H19" s="8">
        <v>99.93</v>
      </c>
      <c r="I19" s="8"/>
      <c r="J19" s="18">
        <v>0.82599922602130393</v>
      </c>
      <c r="K19" s="15"/>
    </row>
    <row r="20" spans="1:11" ht="18" x14ac:dyDescent="0.2">
      <c r="A20" s="8" t="s">
        <v>187</v>
      </c>
      <c r="B20" s="15">
        <f>26.28*1.6852</f>
        <v>44.287056</v>
      </c>
      <c r="C20" s="15">
        <f>18.31*2.1392</f>
        <v>39.168751999999998</v>
      </c>
      <c r="D20" s="15">
        <f>0.26*1.3992</f>
        <v>0.363792</v>
      </c>
      <c r="E20" s="15">
        <f>0.18*1.2912</f>
        <v>0.23241599999999998</v>
      </c>
      <c r="F20" s="15">
        <f>12.65*1.2865</f>
        <v>16.274225000000001</v>
      </c>
      <c r="G20" s="15"/>
      <c r="H20" s="8">
        <v>98.74</v>
      </c>
      <c r="I20" s="8"/>
      <c r="J20" s="18">
        <v>0.82472420447725048</v>
      </c>
      <c r="K20" s="15"/>
    </row>
    <row r="21" spans="1:11" ht="18" x14ac:dyDescent="0.2">
      <c r="A21" s="8" t="s">
        <v>188</v>
      </c>
      <c r="B21" s="15">
        <f>26.33*1.6852</f>
        <v>44.371316</v>
      </c>
      <c r="C21" s="15">
        <f>18.31*2.1392</f>
        <v>39.168751999999998</v>
      </c>
      <c r="D21" s="15">
        <f>0.18*1.3992</f>
        <v>0.25185599999999997</v>
      </c>
      <c r="E21" s="15">
        <f>0.2*1.2912</f>
        <v>0.25823999999999997</v>
      </c>
      <c r="F21" s="15">
        <f>12.67*1.2865</f>
        <v>16.299955000000001</v>
      </c>
      <c r="G21" s="15">
        <f>0.29*1.2725</f>
        <v>0.36902499999999999</v>
      </c>
      <c r="H21" s="8">
        <v>98.67</v>
      </c>
      <c r="I21" s="8"/>
      <c r="J21" s="18">
        <v>0.82454532013172699</v>
      </c>
      <c r="K21" s="15"/>
    </row>
    <row r="22" spans="1:11" ht="18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6F05-F777-E441-914A-2708B400D1D2}">
  <dimension ref="A3:R10"/>
  <sheetViews>
    <sheetView workbookViewId="0">
      <selection activeCell="G10" sqref="G10"/>
    </sheetView>
  </sheetViews>
  <sheetFormatPr baseColWidth="10" defaultRowHeight="18" x14ac:dyDescent="0.2"/>
  <cols>
    <col min="1" max="16384" width="10.83203125" style="2"/>
  </cols>
  <sheetData>
    <row r="3" spans="1:18" x14ac:dyDescent="0.2">
      <c r="A3" s="3" t="s">
        <v>256</v>
      </c>
    </row>
    <row r="6" spans="1:18" x14ac:dyDescent="0.2">
      <c r="B6" s="41"/>
      <c r="C6" s="41"/>
      <c r="D6" s="41"/>
      <c r="E6" s="41"/>
      <c r="F6" s="45"/>
      <c r="G6" s="41"/>
      <c r="H6" s="41"/>
      <c r="I6" s="41" t="s">
        <v>210</v>
      </c>
      <c r="J6" s="41"/>
      <c r="K6" s="41"/>
      <c r="L6" s="41"/>
      <c r="M6" s="41"/>
      <c r="N6" s="41"/>
      <c r="O6" s="41"/>
      <c r="P6" s="41"/>
      <c r="Q6" s="42"/>
      <c r="R6" s="42"/>
    </row>
    <row r="7" spans="1:18" x14ac:dyDescent="0.2">
      <c r="B7" s="43" t="s">
        <v>191</v>
      </c>
      <c r="C7" s="43" t="s">
        <v>120</v>
      </c>
      <c r="D7" s="43" t="s">
        <v>192</v>
      </c>
      <c r="E7" s="43" t="s">
        <v>193</v>
      </c>
      <c r="F7" s="43" t="s">
        <v>194</v>
      </c>
      <c r="G7" s="43" t="s">
        <v>195</v>
      </c>
      <c r="H7" s="43" t="s">
        <v>196</v>
      </c>
      <c r="I7" s="43" t="s">
        <v>197</v>
      </c>
      <c r="J7" s="43" t="s">
        <v>122</v>
      </c>
      <c r="K7" s="43" t="s">
        <v>198</v>
      </c>
      <c r="L7" s="43" t="s">
        <v>199</v>
      </c>
      <c r="M7" s="43" t="s">
        <v>200</v>
      </c>
      <c r="N7" s="43" t="s">
        <v>201</v>
      </c>
      <c r="O7" s="43" t="s">
        <v>202</v>
      </c>
      <c r="P7" s="43" t="s">
        <v>203</v>
      </c>
      <c r="Q7" s="43" t="s">
        <v>204</v>
      </c>
      <c r="R7" s="43" t="s">
        <v>205</v>
      </c>
    </row>
    <row r="8" spans="1:18" x14ac:dyDescent="0.2">
      <c r="A8" s="44" t="s">
        <v>206</v>
      </c>
      <c r="B8" s="44">
        <v>1.89</v>
      </c>
      <c r="C8" s="44">
        <v>13.41</v>
      </c>
      <c r="D8" s="44">
        <v>11.3</v>
      </c>
      <c r="E8" s="44">
        <v>50</v>
      </c>
      <c r="F8" s="44">
        <v>0.20300000000000001</v>
      </c>
      <c r="G8" s="44">
        <v>0.33700000000000002</v>
      </c>
      <c r="H8" s="44">
        <v>9.26</v>
      </c>
      <c r="I8" s="44">
        <v>1.92</v>
      </c>
      <c r="J8" s="44">
        <v>0.17100000000000001</v>
      </c>
      <c r="K8" s="44">
        <v>12.14</v>
      </c>
      <c r="L8" s="44">
        <v>259</v>
      </c>
      <c r="M8" s="44">
        <v>145</v>
      </c>
      <c r="N8" s="44">
        <v>126</v>
      </c>
      <c r="O8" s="44">
        <v>732</v>
      </c>
      <c r="P8" s="44">
        <v>71</v>
      </c>
      <c r="Q8" s="44">
        <v>-0.39</v>
      </c>
      <c r="R8" s="44">
        <v>100.2</v>
      </c>
    </row>
    <row r="9" spans="1:18" x14ac:dyDescent="0.2">
      <c r="A9" s="44" t="s">
        <v>207</v>
      </c>
      <c r="B9" s="44">
        <v>1.38</v>
      </c>
      <c r="C9" s="44">
        <v>22.2</v>
      </c>
      <c r="D9" s="44">
        <v>8.17</v>
      </c>
      <c r="E9" s="44">
        <v>46.9</v>
      </c>
      <c r="F9" s="44">
        <v>0.13900000000000001</v>
      </c>
      <c r="G9" s="44">
        <v>0.22900000000000001</v>
      </c>
      <c r="H9" s="44">
        <v>6.79</v>
      </c>
      <c r="I9" s="44">
        <v>1.39</v>
      </c>
      <c r="J9" s="44">
        <v>0.17699999999999999</v>
      </c>
      <c r="K9" s="44">
        <v>12.91</v>
      </c>
      <c r="L9" s="44">
        <v>182</v>
      </c>
      <c r="M9" s="44">
        <v>101</v>
      </c>
      <c r="N9" s="44">
        <v>89</v>
      </c>
      <c r="O9" s="44">
        <v>719</v>
      </c>
      <c r="P9" s="44" t="s">
        <v>208</v>
      </c>
      <c r="Q9" s="44">
        <v>-0.49</v>
      </c>
      <c r="R9" s="44">
        <v>99.8</v>
      </c>
    </row>
    <row r="10" spans="1:18" x14ac:dyDescent="0.2">
      <c r="A10" s="44" t="s">
        <v>209</v>
      </c>
      <c r="B10" s="44">
        <v>1.85</v>
      </c>
      <c r="C10" s="44">
        <v>14.67</v>
      </c>
      <c r="D10" s="44">
        <v>10.93</v>
      </c>
      <c r="E10" s="44">
        <v>49.85</v>
      </c>
      <c r="F10" s="44">
        <v>0.19</v>
      </c>
      <c r="G10" s="44">
        <v>0.312</v>
      </c>
      <c r="H10" s="44">
        <v>8.94</v>
      </c>
      <c r="I10" s="44">
        <v>1.85</v>
      </c>
      <c r="J10" s="44">
        <v>0.17199999999999999</v>
      </c>
      <c r="K10" s="44">
        <v>12.3</v>
      </c>
      <c r="L10" s="44">
        <v>247</v>
      </c>
      <c r="M10" s="44">
        <v>137</v>
      </c>
      <c r="N10" s="44">
        <v>124</v>
      </c>
      <c r="O10" s="44">
        <v>743</v>
      </c>
      <c r="P10" s="44" t="s">
        <v>208</v>
      </c>
      <c r="Q10" s="44">
        <v>-0.47</v>
      </c>
      <c r="R10" s="44">
        <v>100.6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D709-0CF6-C04D-8726-43BC5EC5ECAF}">
  <dimension ref="A2:I48"/>
  <sheetViews>
    <sheetView tabSelected="1" topLeftCell="A2" workbookViewId="0">
      <selection activeCell="E4" sqref="E4"/>
    </sheetView>
  </sheetViews>
  <sheetFormatPr baseColWidth="10" defaultRowHeight="18" x14ac:dyDescent="0.2"/>
  <cols>
    <col min="1" max="1" width="23.6640625" style="2" customWidth="1"/>
    <col min="2" max="2" width="17.83203125" style="2" customWidth="1"/>
    <col min="3" max="16384" width="10.83203125" style="2"/>
  </cols>
  <sheetData>
    <row r="2" spans="1:9" x14ac:dyDescent="0.2">
      <c r="A2" s="3" t="s">
        <v>257</v>
      </c>
    </row>
    <row r="5" spans="1:9" x14ac:dyDescent="0.2">
      <c r="A5" s="29" t="s">
        <v>214</v>
      </c>
      <c r="B5" s="29" t="s">
        <v>215</v>
      </c>
      <c r="C5" s="46" t="s">
        <v>121</v>
      </c>
      <c r="D5" s="46" t="s">
        <v>125</v>
      </c>
      <c r="E5" s="46" t="s">
        <v>216</v>
      </c>
      <c r="F5" s="46" t="s">
        <v>217</v>
      </c>
      <c r="G5" s="46" t="s">
        <v>120</v>
      </c>
      <c r="H5" s="46" t="s">
        <v>218</v>
      </c>
      <c r="I5" s="46" t="s">
        <v>219</v>
      </c>
    </row>
    <row r="6" spans="1:9" x14ac:dyDescent="0.2">
      <c r="A6" s="2" t="s">
        <v>220</v>
      </c>
      <c r="B6" s="2" t="s">
        <v>221</v>
      </c>
      <c r="C6" s="2">
        <v>46.95</v>
      </c>
      <c r="D6" s="2">
        <v>8.8699999999999992</v>
      </c>
      <c r="F6" s="2">
        <v>2.27</v>
      </c>
      <c r="G6" s="2">
        <v>21.55</v>
      </c>
      <c r="H6" s="2">
        <v>0.123</v>
      </c>
      <c r="I6" s="2" t="s">
        <v>222</v>
      </c>
    </row>
    <row r="7" spans="1:9" x14ac:dyDescent="0.2">
      <c r="A7" s="2" t="s">
        <v>223</v>
      </c>
      <c r="B7" s="2" t="s">
        <v>221</v>
      </c>
      <c r="C7" s="2">
        <v>47.62</v>
      </c>
      <c r="D7" s="2">
        <v>9.77</v>
      </c>
      <c r="G7" s="2">
        <v>20.89</v>
      </c>
      <c r="H7" s="2">
        <v>0.17</v>
      </c>
      <c r="I7" s="2" t="s">
        <v>224</v>
      </c>
    </row>
    <row r="8" spans="1:9" x14ac:dyDescent="0.2">
      <c r="C8" s="2">
        <v>46.77</v>
      </c>
      <c r="D8" s="2">
        <v>10.25</v>
      </c>
      <c r="E8" s="2">
        <v>12.06</v>
      </c>
      <c r="F8" s="2">
        <v>1.63</v>
      </c>
      <c r="G8" s="2">
        <v>17.78</v>
      </c>
      <c r="H8" s="2">
        <v>0.17</v>
      </c>
    </row>
    <row r="9" spans="1:9" x14ac:dyDescent="0.2">
      <c r="C9" s="2">
        <v>43.97</v>
      </c>
      <c r="D9" s="2">
        <v>5.74</v>
      </c>
      <c r="E9" s="2">
        <v>11.61</v>
      </c>
      <c r="F9" s="2">
        <v>2.5299999999999998</v>
      </c>
      <c r="G9" s="2">
        <v>28.96</v>
      </c>
      <c r="H9" s="2">
        <v>0.11</v>
      </c>
    </row>
    <row r="10" spans="1:9" x14ac:dyDescent="0.2">
      <c r="A10" s="2" t="s">
        <v>225</v>
      </c>
      <c r="B10" s="2" t="s">
        <v>221</v>
      </c>
      <c r="C10" s="2">
        <v>50.21</v>
      </c>
      <c r="D10" s="2">
        <v>12.18</v>
      </c>
      <c r="E10" s="2">
        <v>12.9</v>
      </c>
      <c r="G10" s="2">
        <v>11.23</v>
      </c>
      <c r="H10" s="2">
        <v>0.17</v>
      </c>
      <c r="I10" s="2" t="s">
        <v>226</v>
      </c>
    </row>
    <row r="11" spans="1:9" x14ac:dyDescent="0.2">
      <c r="A11" s="2" t="s">
        <v>227</v>
      </c>
      <c r="B11" s="2" t="s">
        <v>221</v>
      </c>
      <c r="C11" s="2">
        <v>50.21</v>
      </c>
      <c r="D11" s="2">
        <v>12.18</v>
      </c>
      <c r="E11" s="2">
        <v>12.9</v>
      </c>
      <c r="G11" s="2">
        <v>11.23</v>
      </c>
      <c r="H11" s="2">
        <v>0.17</v>
      </c>
      <c r="I11" s="2" t="s">
        <v>228</v>
      </c>
    </row>
    <row r="12" spans="1:9" x14ac:dyDescent="0.2">
      <c r="C12" s="2">
        <v>48.56</v>
      </c>
      <c r="D12" s="2">
        <v>10.5</v>
      </c>
      <c r="G12" s="2">
        <v>16.73</v>
      </c>
      <c r="H12" s="2">
        <v>0.21</v>
      </c>
    </row>
    <row r="13" spans="1:9" x14ac:dyDescent="0.2">
      <c r="C13" s="2">
        <v>48.68</v>
      </c>
      <c r="D13" s="2">
        <v>10.64</v>
      </c>
      <c r="G13" s="2">
        <v>16.059999999999999</v>
      </c>
      <c r="H13" s="2">
        <v>0.2</v>
      </c>
    </row>
    <row r="14" spans="1:9" x14ac:dyDescent="0.2">
      <c r="C14" s="2">
        <v>49.01</v>
      </c>
      <c r="D14" s="2">
        <v>10.78</v>
      </c>
      <c r="G14" s="2">
        <v>15.45</v>
      </c>
      <c r="H14" s="2">
        <v>0.21</v>
      </c>
    </row>
    <row r="15" spans="1:9" x14ac:dyDescent="0.2">
      <c r="C15" s="2">
        <v>46.88</v>
      </c>
      <c r="D15" s="2">
        <v>12.73</v>
      </c>
      <c r="G15" s="2">
        <v>21.91</v>
      </c>
      <c r="H15" s="2">
        <v>0.24</v>
      </c>
    </row>
    <row r="16" spans="1:9" x14ac:dyDescent="0.2">
      <c r="C16" s="2">
        <v>48.32</v>
      </c>
      <c r="D16" s="2">
        <v>10.1</v>
      </c>
      <c r="G16" s="2">
        <v>17.010000000000002</v>
      </c>
      <c r="H16" s="2">
        <v>0.19</v>
      </c>
    </row>
    <row r="17" spans="1:9" x14ac:dyDescent="0.2">
      <c r="C17" s="2">
        <v>46.95</v>
      </c>
      <c r="D17" s="2">
        <v>8.4</v>
      </c>
      <c r="G17" s="2">
        <v>22.2</v>
      </c>
      <c r="H17" s="2">
        <v>0.15</v>
      </c>
    </row>
    <row r="18" spans="1:9" x14ac:dyDescent="0.2">
      <c r="C18" s="2">
        <v>47.38</v>
      </c>
      <c r="D18" s="2">
        <v>9.4</v>
      </c>
      <c r="G18" s="2">
        <v>19.02</v>
      </c>
      <c r="H18" s="2">
        <v>0.18</v>
      </c>
    </row>
    <row r="19" spans="1:9" x14ac:dyDescent="0.2">
      <c r="C19" s="2">
        <v>48.63</v>
      </c>
      <c r="D19" s="2">
        <v>10.3</v>
      </c>
      <c r="G19" s="2">
        <v>16.93</v>
      </c>
      <c r="H19" s="2">
        <v>0.2</v>
      </c>
    </row>
    <row r="20" spans="1:9" x14ac:dyDescent="0.2">
      <c r="C20" s="2">
        <v>47.68</v>
      </c>
      <c r="D20" s="2">
        <v>8.9499999999999993</v>
      </c>
      <c r="F20" s="2">
        <v>3.67</v>
      </c>
      <c r="G20" s="2">
        <v>21.02</v>
      </c>
      <c r="H20" s="2">
        <v>0.17</v>
      </c>
    </row>
    <row r="21" spans="1:9" x14ac:dyDescent="0.2">
      <c r="A21" s="2" t="s">
        <v>229</v>
      </c>
      <c r="B21" s="2" t="s">
        <v>221</v>
      </c>
      <c r="C21" s="2">
        <v>46.9</v>
      </c>
      <c r="D21" s="2">
        <v>8.2899999999999991</v>
      </c>
      <c r="G21" s="2">
        <v>22.21</v>
      </c>
      <c r="H21" s="2">
        <v>0.15</v>
      </c>
      <c r="I21" s="2" t="s">
        <v>230</v>
      </c>
    </row>
    <row r="22" spans="1:9" x14ac:dyDescent="0.2">
      <c r="C22" s="2">
        <v>46.92</v>
      </c>
      <c r="D22" s="2">
        <v>10.58</v>
      </c>
      <c r="G22" s="2">
        <v>15.81</v>
      </c>
      <c r="H22" s="2">
        <v>0.22</v>
      </c>
    </row>
    <row r="23" spans="1:9" x14ac:dyDescent="0.2">
      <c r="A23" s="2" t="s">
        <v>231</v>
      </c>
      <c r="B23" s="2" t="s">
        <v>221</v>
      </c>
      <c r="C23" s="2">
        <v>46.36</v>
      </c>
      <c r="D23" s="2">
        <v>9.82</v>
      </c>
      <c r="G23" s="2">
        <v>17.899999999999999</v>
      </c>
      <c r="H23" s="2">
        <v>0.21</v>
      </c>
      <c r="I23" s="2" t="s">
        <v>232</v>
      </c>
    </row>
    <row r="24" spans="1:9" x14ac:dyDescent="0.2">
      <c r="C24" s="2">
        <v>45.99</v>
      </c>
      <c r="D24" s="2">
        <v>9.99</v>
      </c>
      <c r="G24" s="2">
        <v>17.22</v>
      </c>
      <c r="H24" s="2">
        <v>2.17</v>
      </c>
    </row>
    <row r="25" spans="1:9" x14ac:dyDescent="0.2">
      <c r="A25" s="2" t="s">
        <v>233</v>
      </c>
      <c r="B25" s="2" t="s">
        <v>221</v>
      </c>
      <c r="C25" s="2">
        <v>46.78</v>
      </c>
      <c r="D25" s="2">
        <v>9.76</v>
      </c>
      <c r="G25" s="2">
        <v>16.97</v>
      </c>
      <c r="H25" s="2">
        <v>2.09</v>
      </c>
      <c r="I25" s="2" t="s">
        <v>234</v>
      </c>
    </row>
    <row r="26" spans="1:9" x14ac:dyDescent="0.2">
      <c r="A26" s="2" t="s">
        <v>235</v>
      </c>
      <c r="B26" s="2" t="s">
        <v>221</v>
      </c>
      <c r="C26" s="2">
        <v>44.7</v>
      </c>
      <c r="D26" s="2">
        <v>5.5</v>
      </c>
      <c r="G26" s="2">
        <v>30.6</v>
      </c>
      <c r="H26" s="2">
        <v>0.19</v>
      </c>
      <c r="I26" s="2" t="s">
        <v>236</v>
      </c>
    </row>
    <row r="27" spans="1:9" x14ac:dyDescent="0.2">
      <c r="C27" s="2">
        <v>51.62</v>
      </c>
      <c r="D27" s="2">
        <v>13.95</v>
      </c>
      <c r="G27" s="2">
        <v>6.76</v>
      </c>
      <c r="H27" s="2">
        <v>0.2</v>
      </c>
    </row>
    <row r="28" spans="1:9" x14ac:dyDescent="0.2">
      <c r="C28" s="2">
        <v>51.06</v>
      </c>
      <c r="D28" s="2">
        <v>13.61</v>
      </c>
      <c r="G28" s="2">
        <v>7.17</v>
      </c>
      <c r="H28" s="2">
        <v>0.19</v>
      </c>
    </row>
    <row r="29" spans="1:9" x14ac:dyDescent="0.2">
      <c r="C29" s="2">
        <v>46.6</v>
      </c>
      <c r="D29" s="2">
        <v>9.5</v>
      </c>
      <c r="F29" s="2">
        <v>1.5</v>
      </c>
      <c r="G29" s="2">
        <v>20.2</v>
      </c>
      <c r="H29" s="2">
        <v>0.21</v>
      </c>
    </row>
    <row r="30" spans="1:9" x14ac:dyDescent="0.2">
      <c r="C30" s="2">
        <v>50.3</v>
      </c>
      <c r="D30" s="2">
        <v>13.9</v>
      </c>
      <c r="F30" s="2">
        <v>2.1</v>
      </c>
      <c r="G30" s="2">
        <v>7.2</v>
      </c>
      <c r="H30" s="2">
        <v>0.27</v>
      </c>
    </row>
    <row r="31" spans="1:9" x14ac:dyDescent="0.2">
      <c r="C31" s="2">
        <v>51.38</v>
      </c>
      <c r="D31" s="2">
        <v>14.18</v>
      </c>
      <c r="G31" s="2">
        <v>6.94</v>
      </c>
      <c r="H31" s="2">
        <v>0.23</v>
      </c>
    </row>
    <row r="32" spans="1:9" x14ac:dyDescent="0.2">
      <c r="C32" s="2">
        <v>48.7</v>
      </c>
      <c r="D32" s="2">
        <v>11.3</v>
      </c>
      <c r="F32" s="2">
        <v>2</v>
      </c>
      <c r="G32" s="2">
        <v>14.3</v>
      </c>
      <c r="H32" s="2">
        <v>0.25</v>
      </c>
    </row>
    <row r="33" spans="1:9" x14ac:dyDescent="0.2">
      <c r="A33" s="2" t="s">
        <v>237</v>
      </c>
      <c r="B33" s="2" t="s">
        <v>221</v>
      </c>
      <c r="C33" s="2">
        <v>44.8</v>
      </c>
      <c r="D33" s="2">
        <v>6.9</v>
      </c>
      <c r="F33" s="2">
        <v>2.8</v>
      </c>
      <c r="G33" s="2">
        <v>26.8</v>
      </c>
      <c r="H33" s="2">
        <v>0.13</v>
      </c>
      <c r="I33" s="2" t="s">
        <v>238</v>
      </c>
    </row>
    <row r="34" spans="1:9" x14ac:dyDescent="0.2">
      <c r="A34" s="2" t="s">
        <v>239</v>
      </c>
      <c r="B34" s="2" t="s">
        <v>221</v>
      </c>
      <c r="C34" s="2">
        <v>45.12</v>
      </c>
      <c r="D34" s="2">
        <v>8.9700000000000006</v>
      </c>
      <c r="F34" s="2">
        <v>6.22</v>
      </c>
      <c r="G34" s="2">
        <v>21.96</v>
      </c>
      <c r="H34" s="2">
        <v>0.22</v>
      </c>
      <c r="I34" s="2" t="s">
        <v>240</v>
      </c>
    </row>
    <row r="35" spans="1:9" x14ac:dyDescent="0.2">
      <c r="C35" s="2">
        <v>47.83</v>
      </c>
      <c r="D35" s="2">
        <v>10.39</v>
      </c>
      <c r="F35" s="2">
        <v>1.43</v>
      </c>
      <c r="G35" s="2">
        <v>17.43</v>
      </c>
      <c r="H35" s="2">
        <v>0.16</v>
      </c>
    </row>
    <row r="36" spans="1:9" x14ac:dyDescent="0.2">
      <c r="C36" s="2">
        <v>51.15</v>
      </c>
      <c r="D36" s="2">
        <v>14.11</v>
      </c>
      <c r="F36" s="2">
        <v>1.91</v>
      </c>
      <c r="G36" s="2">
        <v>7.2</v>
      </c>
      <c r="H36" s="2">
        <v>0.21</v>
      </c>
    </row>
    <row r="37" spans="1:9" x14ac:dyDescent="0.2">
      <c r="C37" s="2">
        <v>47.88</v>
      </c>
      <c r="D37" s="2">
        <v>10.67</v>
      </c>
      <c r="F37" s="2">
        <v>1.0900000000000001</v>
      </c>
      <c r="G37" s="2">
        <v>17.2</v>
      </c>
      <c r="H37" s="2">
        <v>0.18</v>
      </c>
    </row>
    <row r="38" spans="1:9" x14ac:dyDescent="0.2">
      <c r="C38" s="2">
        <v>50.21</v>
      </c>
      <c r="D38" s="2">
        <v>13.67</v>
      </c>
      <c r="F38" s="2">
        <v>1.69</v>
      </c>
      <c r="G38" s="2">
        <v>7.95</v>
      </c>
      <c r="H38" s="2">
        <v>0.22</v>
      </c>
    </row>
    <row r="39" spans="1:9" x14ac:dyDescent="0.2">
      <c r="C39" s="2">
        <v>47.32</v>
      </c>
      <c r="D39" s="2">
        <v>9.69</v>
      </c>
      <c r="F39" s="2">
        <v>1.34</v>
      </c>
      <c r="G39" s="2">
        <v>19.68</v>
      </c>
      <c r="H39" s="2">
        <v>0.15</v>
      </c>
    </row>
    <row r="40" spans="1:9" x14ac:dyDescent="0.2">
      <c r="C40" s="2">
        <v>47.69</v>
      </c>
      <c r="D40" s="2">
        <v>10.38</v>
      </c>
      <c r="F40" s="2">
        <v>1.08</v>
      </c>
      <c r="G40" s="2">
        <v>17.559999999999999</v>
      </c>
      <c r="H40" s="2">
        <v>0.16</v>
      </c>
    </row>
    <row r="41" spans="1:9" x14ac:dyDescent="0.2">
      <c r="C41" s="2">
        <v>50.76</v>
      </c>
      <c r="D41" s="2">
        <v>13.81</v>
      </c>
      <c r="F41" s="2">
        <v>1.33</v>
      </c>
      <c r="G41" s="2">
        <v>7.64</v>
      </c>
      <c r="H41" s="2">
        <v>0.22</v>
      </c>
    </row>
    <row r="42" spans="1:9" x14ac:dyDescent="0.2">
      <c r="C42" s="2">
        <v>50.64</v>
      </c>
      <c r="D42" s="2">
        <v>13.79</v>
      </c>
      <c r="F42" s="2">
        <v>1.38</v>
      </c>
      <c r="G42" s="2">
        <v>7.79</v>
      </c>
      <c r="H42" s="2">
        <v>0.23</v>
      </c>
    </row>
    <row r="43" spans="1:9" x14ac:dyDescent="0.2">
      <c r="C43" s="2">
        <v>49.83</v>
      </c>
      <c r="D43" s="2">
        <v>12.72</v>
      </c>
      <c r="F43" s="2">
        <v>1.57</v>
      </c>
      <c r="G43" s="2">
        <v>11.04</v>
      </c>
      <c r="H43" s="2">
        <v>0.19</v>
      </c>
    </row>
    <row r="44" spans="1:9" x14ac:dyDescent="0.2">
      <c r="A44" s="2" t="s">
        <v>241</v>
      </c>
      <c r="B44" s="2" t="s">
        <v>221</v>
      </c>
      <c r="C44" s="2">
        <v>50.96</v>
      </c>
      <c r="D44" s="2">
        <v>14.04</v>
      </c>
      <c r="F44" s="2">
        <v>1.46</v>
      </c>
      <c r="G44" s="2">
        <v>7.7</v>
      </c>
      <c r="H44" s="2">
        <v>0.23</v>
      </c>
      <c r="I44" s="2" t="s">
        <v>242</v>
      </c>
    </row>
    <row r="45" spans="1:9" x14ac:dyDescent="0.2">
      <c r="A45" s="2" t="s">
        <v>243</v>
      </c>
      <c r="B45" s="2" t="s">
        <v>221</v>
      </c>
      <c r="C45" s="2">
        <v>44.43</v>
      </c>
      <c r="D45" s="2">
        <v>10.47</v>
      </c>
      <c r="G45" s="2">
        <v>15.9</v>
      </c>
      <c r="H45" s="2">
        <v>0.31</v>
      </c>
      <c r="I45" s="2" t="s">
        <v>244</v>
      </c>
    </row>
    <row r="46" spans="1:9" x14ac:dyDescent="0.2">
      <c r="A46" s="2" t="s">
        <v>245</v>
      </c>
      <c r="B46" s="2" t="s">
        <v>221</v>
      </c>
      <c r="C46" s="2">
        <v>48.91</v>
      </c>
      <c r="D46" s="2">
        <v>12.42</v>
      </c>
      <c r="F46" s="2">
        <v>1.34</v>
      </c>
      <c r="G46" s="2">
        <v>10.96</v>
      </c>
      <c r="H46" s="2">
        <v>0.25</v>
      </c>
      <c r="I46" s="2" t="s">
        <v>246</v>
      </c>
    </row>
    <row r="47" spans="1:9" x14ac:dyDescent="0.2">
      <c r="A47" s="2" t="s">
        <v>247</v>
      </c>
      <c r="B47" s="2" t="s">
        <v>221</v>
      </c>
      <c r="C47" s="2">
        <v>40.840000000000003</v>
      </c>
      <c r="D47" s="2">
        <v>7.86</v>
      </c>
      <c r="F47" s="2">
        <v>11.79</v>
      </c>
      <c r="G47" s="2">
        <v>19.91</v>
      </c>
      <c r="H47" s="2">
        <v>0.52</v>
      </c>
      <c r="I47" s="2" t="s">
        <v>248</v>
      </c>
    </row>
    <row r="48" spans="1:9" x14ac:dyDescent="0.2">
      <c r="A48" s="2" t="s">
        <v>249</v>
      </c>
      <c r="B48" s="2" t="s">
        <v>221</v>
      </c>
      <c r="C48" s="2">
        <v>40.44</v>
      </c>
      <c r="D48" s="2">
        <v>10.24</v>
      </c>
      <c r="F48" s="2">
        <v>7</v>
      </c>
      <c r="G48" s="2">
        <v>14.78</v>
      </c>
      <c r="H48" s="2">
        <v>0.8</v>
      </c>
      <c r="I48" s="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A</vt:lpstr>
      <vt:lpstr>B</vt:lpstr>
      <vt:lpstr>C</vt:lpstr>
      <vt:lpstr>D</vt:lpstr>
      <vt:lpstr>E</vt:lpstr>
      <vt:lpstr>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Couperthwaite</dc:creator>
  <cp:lastModifiedBy>SSE</cp:lastModifiedBy>
  <dcterms:created xsi:type="dcterms:W3CDTF">2018-06-14T04:51:40Z</dcterms:created>
  <dcterms:modified xsi:type="dcterms:W3CDTF">2020-04-01T23:22:58Z</dcterms:modified>
</cp:coreProperties>
</file>