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leeds.ac.uk\shared\Academic-Services\Library-Services\Intranet\SCoReS\OA\APCs\APC Reports and Records\RCUK\2016-17\Reporting\"/>
    </mc:Choice>
  </mc:AlternateContent>
  <bookViews>
    <workbookView xWindow="0" yWindow="0" windowWidth="18660" windowHeight="5700" tabRatio="696" firstSheet="1" activeTab="4"/>
  </bookViews>
  <sheets>
    <sheet name="introduction" sheetId="8" r:id="rId1"/>
    <sheet name="definitions" sheetId="11" r:id="rId2"/>
    <sheet name="Jisc APC template v4" sheetId="25" r:id="rId3"/>
    <sheet name="Discounts, memberships &amp; pre-pa" sheetId="23" r:id="rId4"/>
    <sheet name="RCUK compliance summary" sheetId="21" r:id="rId5"/>
    <sheet name="Constrained values" sheetId="24" state="hidden" r:id="rId6"/>
  </sheets>
  <definedNames>
    <definedName name="_xlnm.Print_Area" localSheetId="2">'Jisc APC template v4'!$A$3:$AB$218</definedName>
  </definedNames>
  <calcPr calcId="152511"/>
</workbook>
</file>

<file path=xl/calcChain.xml><?xml version="1.0" encoding="utf-8"?>
<calcChain xmlns="http://schemas.openxmlformats.org/spreadsheetml/2006/main">
  <c r="J32" i="21" l="1"/>
  <c r="I45" i="21" l="1"/>
  <c r="C42" i="21" l="1"/>
  <c r="C40" i="21"/>
  <c r="E28" i="21"/>
  <c r="G28" i="21" s="1"/>
  <c r="C29" i="21" s="1"/>
  <c r="E29" i="21" s="1"/>
  <c r="G29" i="21" s="1"/>
  <c r="C30" i="21" s="1"/>
  <c r="E30" i="21" s="1"/>
  <c r="G30" i="21" s="1"/>
  <c r="C31" i="21" s="1"/>
  <c r="E31" i="21" s="1"/>
  <c r="G31" i="21" s="1"/>
  <c r="C32" i="21" s="1"/>
  <c r="E32" i="21" s="1"/>
  <c r="G32" i="21" s="1"/>
  <c r="C20" i="21"/>
  <c r="A3" i="23" a="1"/>
  <c r="A3" i="23" s="1"/>
  <c r="C35" i="21" l="1"/>
  <c r="H3" i="23"/>
  <c r="J3" i="23" s="1"/>
  <c r="G3" i="23"/>
  <c r="I3" i="23" s="1"/>
  <c r="F3" i="23"/>
  <c r="K3" i="23" s="1"/>
  <c r="A4" i="23" a="1"/>
  <c r="A4" i="23" s="1"/>
  <c r="A5" i="23" s="1" a="1"/>
  <c r="A5" i="23" s="1"/>
  <c r="E3" i="23"/>
  <c r="F5" i="23" l="1"/>
  <c r="K5" i="23" s="1"/>
  <c r="E5" i="23"/>
  <c r="H5" i="23"/>
  <c r="J5" i="23" s="1"/>
  <c r="G5" i="23"/>
  <c r="I5" i="23" s="1"/>
  <c r="H4" i="23"/>
  <c r="J4" i="23" s="1"/>
  <c r="G4" i="23"/>
  <c r="I4" i="23" s="1"/>
  <c r="F4" i="23"/>
  <c r="K4" i="23" s="1"/>
  <c r="E4" i="23"/>
  <c r="A6" i="23" a="1"/>
  <c r="A6" i="23" s="1"/>
  <c r="A7" i="23" s="1" a="1"/>
  <c r="A7" i="23" s="1"/>
  <c r="A8" i="23" l="1" a="1"/>
  <c r="A8" i="23" s="1"/>
  <c r="H7" i="23"/>
  <c r="J7" i="23" s="1"/>
  <c r="G7" i="23"/>
  <c r="I7" i="23" s="1"/>
  <c r="F7" i="23"/>
  <c r="K7" i="23" s="1"/>
  <c r="E7" i="23"/>
  <c r="G6" i="23"/>
  <c r="I6" i="23" s="1"/>
  <c r="F6" i="23"/>
  <c r="K6" i="23" s="1"/>
  <c r="E6" i="23"/>
  <c r="H6" i="23"/>
  <c r="J6" i="23" s="1"/>
  <c r="A9" i="23" l="1" a="1"/>
  <c r="A9" i="23" s="1"/>
  <c r="E8" i="23"/>
  <c r="G8" i="23"/>
  <c r="I8" i="23" s="1"/>
  <c r="F8" i="23"/>
  <c r="K8" i="23" s="1"/>
  <c r="H8" i="23"/>
  <c r="J8" i="23" s="1"/>
  <c r="A10" i="23" l="1" a="1"/>
  <c r="A10" i="23" s="1"/>
  <c r="A11" i="23" s="1" a="1"/>
  <c r="A11" i="23" s="1"/>
  <c r="H9" i="23"/>
  <c r="J9" i="23" s="1"/>
  <c r="G9" i="23"/>
  <c r="I9" i="23" s="1"/>
  <c r="F9" i="23"/>
  <c r="K9" i="23" s="1"/>
  <c r="E9" i="23"/>
  <c r="A12" i="23" l="1" a="1"/>
  <c r="A12" i="23" s="1"/>
  <c r="H10" i="23"/>
  <c r="J10" i="23" s="1"/>
  <c r="E10" i="23"/>
  <c r="G10" i="23"/>
  <c r="I10" i="23" s="1"/>
  <c r="F10" i="23"/>
  <c r="K10" i="23" s="1"/>
  <c r="H11" i="23"/>
  <c r="J11" i="23" s="1"/>
  <c r="G11" i="23"/>
  <c r="I11" i="23" s="1"/>
  <c r="F11" i="23"/>
  <c r="K11" i="23" s="1"/>
  <c r="E11" i="23"/>
  <c r="F12" i="23" l="1"/>
  <c r="K12" i="23" s="1"/>
  <c r="G12" i="23"/>
  <c r="I12" i="23" s="1"/>
  <c r="H12" i="23"/>
  <c r="J12" i="23" s="1"/>
  <c r="E12" i="23"/>
  <c r="A13" i="23" a="1"/>
  <c r="A13" i="23" s="1"/>
  <c r="H13" i="23" l="1"/>
  <c r="J13" i="23" s="1"/>
  <c r="F13" i="23"/>
  <c r="K13" i="23" s="1"/>
  <c r="G13" i="23"/>
  <c r="I13" i="23" s="1"/>
  <c r="E13" i="23"/>
  <c r="A14" i="23" a="1"/>
  <c r="A14" i="23" s="1"/>
  <c r="G14" i="23" l="1"/>
  <c r="I14" i="23" s="1"/>
  <c r="E14" i="23"/>
  <c r="H14" i="23"/>
  <c r="J14" i="23" s="1"/>
  <c r="F14" i="23"/>
  <c r="K14" i="23" s="1"/>
  <c r="A15" i="23" a="1"/>
  <c r="A15" i="23" s="1"/>
  <c r="F15" i="23" l="1"/>
  <c r="K15" i="23" s="1"/>
  <c r="E15" i="23"/>
  <c r="H15" i="23"/>
  <c r="J15" i="23" s="1"/>
  <c r="G15" i="23"/>
  <c r="I15" i="23" s="1"/>
  <c r="A16" i="23" a="1"/>
  <c r="A16" i="23" s="1"/>
  <c r="H16" i="23" l="1"/>
  <c r="J16" i="23" s="1"/>
  <c r="G16" i="23"/>
  <c r="I16" i="23" s="1"/>
  <c r="E16" i="23"/>
  <c r="F16" i="23"/>
  <c r="K16" i="23" s="1"/>
  <c r="A17" i="23" a="1"/>
  <c r="A17" i="23" s="1"/>
  <c r="F17" i="23" l="1"/>
  <c r="K17" i="23" s="1"/>
  <c r="E17" i="23"/>
  <c r="G17" i="23"/>
  <c r="I17" i="23" s="1"/>
  <c r="H17" i="23"/>
  <c r="J17" i="23" s="1"/>
  <c r="A18" i="23" a="1"/>
  <c r="A18" i="23" s="1"/>
  <c r="G18" i="23" l="1"/>
  <c r="I18" i="23" s="1"/>
  <c r="H18" i="23"/>
  <c r="J18" i="23" s="1"/>
  <c r="F18" i="23"/>
  <c r="K18" i="23" s="1"/>
  <c r="E18" i="23"/>
  <c r="A19" i="23" a="1"/>
  <c r="A19" i="23" s="1"/>
  <c r="G19" i="23" l="1"/>
  <c r="I19" i="23" s="1"/>
  <c r="H19" i="23"/>
  <c r="J19" i="23" s="1"/>
  <c r="E19" i="23"/>
  <c r="F19" i="23"/>
  <c r="K19" i="23" s="1"/>
  <c r="A20" i="23" a="1"/>
  <c r="A20" i="23" s="1"/>
  <c r="H20" i="23" l="1"/>
  <c r="J20" i="23" s="1"/>
  <c r="E20" i="23"/>
  <c r="G20" i="23"/>
  <c r="I20" i="23" s="1"/>
  <c r="F20" i="23"/>
  <c r="K20" i="23" s="1"/>
  <c r="A21" i="23" a="1"/>
  <c r="A21" i="23" s="1"/>
  <c r="E21" i="23" l="1"/>
  <c r="H21" i="23"/>
  <c r="J21" i="23" s="1"/>
  <c r="F21" i="23"/>
  <c r="K21" i="23" s="1"/>
  <c r="G21" i="23"/>
  <c r="I21" i="23" s="1"/>
  <c r="A22" i="23" a="1"/>
  <c r="A22" i="23" s="1"/>
  <c r="G22" i="23" l="1"/>
  <c r="I22" i="23" s="1"/>
  <c r="F22" i="23"/>
  <c r="K22" i="23" s="1"/>
  <c r="E22" i="23"/>
  <c r="H22" i="23"/>
  <c r="J22" i="23" s="1"/>
  <c r="A23" i="23" a="1"/>
  <c r="A23" i="23" s="1"/>
  <c r="H23" i="23" l="1"/>
  <c r="J23" i="23" s="1"/>
  <c r="G23" i="23"/>
  <c r="I23" i="23" s="1"/>
  <c r="F23" i="23"/>
  <c r="K23" i="23" s="1"/>
  <c r="E23" i="23"/>
  <c r="A24" i="23" a="1"/>
  <c r="A24" i="23" s="1"/>
  <c r="E24" i="23" l="1"/>
  <c r="G24" i="23"/>
  <c r="I24" i="23" s="1"/>
  <c r="F24" i="23"/>
  <c r="K24" i="23" s="1"/>
  <c r="H24" i="23"/>
  <c r="J24" i="23" s="1"/>
  <c r="A25" i="23" a="1"/>
  <c r="A25" i="23" s="1"/>
  <c r="H25" i="23" l="1"/>
  <c r="J25" i="23" s="1"/>
  <c r="G25" i="23"/>
  <c r="I25" i="23" s="1"/>
  <c r="F25" i="23"/>
  <c r="K25" i="23" s="1"/>
  <c r="E25" i="23"/>
  <c r="A26" i="23" a="1"/>
  <c r="A26" i="23" s="1"/>
  <c r="H26" i="23" l="1"/>
  <c r="J26" i="23" s="1"/>
  <c r="E26" i="23"/>
  <c r="G26" i="23"/>
  <c r="I26" i="23" s="1"/>
  <c r="F26" i="23"/>
  <c r="K26" i="23" s="1"/>
  <c r="A27" i="23" a="1"/>
  <c r="A27" i="23" s="1"/>
  <c r="G27" i="23" l="1"/>
  <c r="I27" i="23" s="1"/>
  <c r="F27" i="23"/>
  <c r="K27" i="23" s="1"/>
  <c r="H27" i="23"/>
  <c r="J27" i="23" s="1"/>
  <c r="E27" i="23"/>
  <c r="A28" i="23" a="1"/>
  <c r="A28" i="23" s="1"/>
  <c r="G28" i="23" l="1"/>
  <c r="I28" i="23" s="1"/>
  <c r="F28" i="23"/>
  <c r="K28" i="23" s="1"/>
  <c r="H28" i="23"/>
  <c r="J28" i="23" s="1"/>
  <c r="E28" i="23"/>
  <c r="A29" i="23" a="1"/>
  <c r="A29" i="23" s="1"/>
  <c r="H29" i="23" l="1"/>
  <c r="J29" i="23" s="1"/>
  <c r="G29" i="23"/>
  <c r="I29" i="23" s="1"/>
  <c r="E29" i="23"/>
  <c r="F29" i="23"/>
  <c r="K29" i="23" s="1"/>
  <c r="A30" i="23" a="1"/>
  <c r="A30" i="23" s="1"/>
  <c r="E30" i="23" l="1"/>
  <c r="H30" i="23"/>
  <c r="J30" i="23" s="1"/>
  <c r="G30" i="23"/>
  <c r="I30" i="23" s="1"/>
  <c r="F30" i="23"/>
  <c r="K30" i="23" s="1"/>
  <c r="A31" i="23" a="1"/>
  <c r="A31" i="23" s="1"/>
  <c r="F31" i="23" l="1"/>
  <c r="K31" i="23" s="1"/>
  <c r="E31" i="23"/>
  <c r="G31" i="23"/>
  <c r="I31" i="23" s="1"/>
  <c r="H31" i="23"/>
  <c r="J31" i="23" s="1"/>
  <c r="A32" i="23" a="1"/>
  <c r="A32" i="23" s="1"/>
  <c r="H32" i="23" l="1"/>
  <c r="J32" i="23" s="1"/>
  <c r="G32" i="23"/>
  <c r="I32" i="23" s="1"/>
  <c r="F32" i="23"/>
  <c r="K32" i="23" s="1"/>
  <c r="E32" i="23"/>
  <c r="A33" i="23" a="1"/>
  <c r="A33" i="23" s="1"/>
  <c r="E33" i="23" l="1"/>
  <c r="F33" i="23"/>
  <c r="K33" i="23" s="1"/>
  <c r="H33" i="23"/>
  <c r="J33" i="23" s="1"/>
  <c r="G33" i="23"/>
  <c r="I33" i="23" s="1"/>
  <c r="A34" i="23" a="1"/>
  <c r="A34" i="23" s="1"/>
  <c r="H34" i="23" l="1"/>
  <c r="J34" i="23" s="1"/>
  <c r="G34" i="23"/>
  <c r="I34" i="23" s="1"/>
  <c r="F34" i="23"/>
  <c r="K34" i="23" s="1"/>
  <c r="E34" i="23"/>
  <c r="A35" i="23" a="1"/>
  <c r="A35" i="23" s="1"/>
  <c r="G35" i="23" l="1"/>
  <c r="I35" i="23" s="1"/>
  <c r="H35" i="23"/>
  <c r="J35" i="23" s="1"/>
  <c r="F35" i="23"/>
  <c r="K35" i="23" s="1"/>
  <c r="E35" i="23"/>
  <c r="A36" i="23" a="1"/>
  <c r="A36" i="23" s="1"/>
  <c r="H36" i="23" l="1"/>
  <c r="J36" i="23" s="1"/>
  <c r="F36" i="23"/>
  <c r="K36" i="23" s="1"/>
  <c r="G36" i="23"/>
  <c r="I36" i="23" s="1"/>
  <c r="E36" i="23"/>
  <c r="A37" i="23" a="1"/>
  <c r="A37" i="23" s="1"/>
  <c r="E37" i="23" l="1"/>
  <c r="F37" i="23"/>
  <c r="K37" i="23" s="1"/>
  <c r="G37" i="23"/>
  <c r="I37" i="23" s="1"/>
  <c r="H37" i="23"/>
  <c r="J37" i="23" s="1"/>
  <c r="A38" i="23" a="1"/>
  <c r="A38" i="23" s="1"/>
  <c r="G38" i="23" l="1"/>
  <c r="I38" i="23" s="1"/>
  <c r="F38" i="23"/>
  <c r="K38" i="23" s="1"/>
  <c r="H38" i="23"/>
  <c r="J38" i="23" s="1"/>
  <c r="E38" i="23"/>
  <c r="A39" i="23" a="1"/>
  <c r="A39" i="23" s="1"/>
  <c r="H39" i="23" l="1"/>
  <c r="J39" i="23" s="1"/>
  <c r="E39" i="23"/>
  <c r="G39" i="23"/>
  <c r="I39" i="23" s="1"/>
  <c r="F39" i="23"/>
  <c r="K39" i="23" s="1"/>
  <c r="A40" i="23" a="1"/>
  <c r="A40" i="23" s="1"/>
  <c r="E40" i="23" l="1"/>
  <c r="F40" i="23"/>
  <c r="K40" i="23" s="1"/>
  <c r="H40" i="23"/>
  <c r="J40" i="23" s="1"/>
  <c r="G40" i="23"/>
  <c r="I40" i="23" s="1"/>
  <c r="A41" i="23" a="1"/>
  <c r="A41" i="23" s="1"/>
  <c r="H41" i="23" l="1"/>
  <c r="J41" i="23" s="1"/>
  <c r="G41" i="23"/>
  <c r="I41" i="23" s="1"/>
  <c r="F41" i="23"/>
  <c r="K41" i="23" s="1"/>
  <c r="E41" i="23"/>
  <c r="A42" i="23" a="1"/>
  <c r="A42" i="23" s="1"/>
  <c r="H42" i="23" l="1"/>
  <c r="J42" i="23" s="1"/>
  <c r="G42" i="23"/>
  <c r="I42" i="23" s="1"/>
  <c r="F42" i="23"/>
  <c r="K42" i="23" s="1"/>
  <c r="E42" i="23"/>
  <c r="A43" i="23" a="1"/>
  <c r="A43" i="23" s="1"/>
  <c r="G43" i="23" l="1"/>
  <c r="I43" i="23" s="1"/>
  <c r="H43" i="23"/>
  <c r="J43" i="23" s="1"/>
  <c r="F43" i="23"/>
  <c r="K43" i="23" s="1"/>
  <c r="E43" i="23"/>
  <c r="A44" i="23" a="1"/>
  <c r="A44" i="23" s="1"/>
  <c r="F44" i="23" l="1"/>
  <c r="K44" i="23" s="1"/>
  <c r="E44" i="23"/>
  <c r="H44" i="23"/>
  <c r="J44" i="23" s="1"/>
  <c r="G44" i="23"/>
  <c r="I44" i="23" s="1"/>
  <c r="A45" i="23" a="1"/>
  <c r="A45" i="23" s="1"/>
  <c r="H45" i="23" l="1"/>
  <c r="J45" i="23" s="1"/>
  <c r="E45" i="23"/>
  <c r="G45" i="23"/>
  <c r="I45" i="23" s="1"/>
  <c r="F45" i="23"/>
  <c r="K45" i="23" s="1"/>
  <c r="A46" i="23" a="1"/>
  <c r="A46" i="23" s="1"/>
  <c r="F46" i="23" l="1"/>
  <c r="K46" i="23" s="1"/>
  <c r="H46" i="23"/>
  <c r="J46" i="23" s="1"/>
  <c r="G46" i="23"/>
  <c r="I46" i="23" s="1"/>
  <c r="E46" i="23"/>
  <c r="A47" i="23" a="1"/>
  <c r="A47" i="23" s="1"/>
  <c r="G47" i="23" l="1"/>
  <c r="I47" i="23" s="1"/>
  <c r="F47" i="23"/>
  <c r="K47" i="23" s="1"/>
  <c r="E47" i="23"/>
  <c r="H47" i="23"/>
  <c r="J47" i="23" s="1"/>
  <c r="A48" i="23" a="1"/>
  <c r="A48" i="23" s="1"/>
  <c r="H48" i="23" l="1"/>
  <c r="J48" i="23" s="1"/>
  <c r="G48" i="23"/>
  <c r="I48" i="23" s="1"/>
  <c r="F48" i="23"/>
  <c r="K48" i="23" s="1"/>
  <c r="E48" i="23"/>
  <c r="A49" i="23" a="1"/>
  <c r="A49" i="23" s="1"/>
  <c r="E49" i="23" l="1"/>
  <c r="G49" i="23"/>
  <c r="I49" i="23" s="1"/>
  <c r="H49" i="23"/>
  <c r="J49" i="23" s="1"/>
  <c r="F49" i="23"/>
  <c r="K49" i="23" s="1"/>
  <c r="A50" i="23" a="1"/>
  <c r="A50" i="23" s="1"/>
  <c r="H50" i="23" l="1"/>
  <c r="J50" i="23" s="1"/>
  <c r="G50" i="23"/>
  <c r="I50" i="23" s="1"/>
  <c r="F50" i="23"/>
  <c r="K50" i="23" s="1"/>
  <c r="E50" i="23"/>
</calcChain>
</file>

<file path=xl/comments1.xml><?xml version="1.0" encoding="utf-8"?>
<comments xmlns="http://schemas.openxmlformats.org/spreadsheetml/2006/main">
  <authors>
    <author>RCUK Guidance</author>
    <author>Jonathan Horne</author>
  </authors>
  <commentList>
    <comment ref="C4" authorId="0" shapeId="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D4" authorId="0" shapeId="0">
      <text>
        <r>
          <rPr>
            <b/>
            <sz val="9"/>
            <color indexed="81"/>
            <rFont val="Tahoma"/>
            <family val="2"/>
          </rPr>
          <t>Guidance:</t>
        </r>
        <r>
          <rPr>
            <sz val="9"/>
            <color indexed="81"/>
            <rFont val="Tahoma"/>
            <family val="2"/>
          </rPr>
          <t xml:space="preserve">
PubMed unique identifier.</t>
        </r>
      </text>
    </comment>
    <comment ref="E4" authorId="0" shapeId="0">
      <text>
        <r>
          <rPr>
            <b/>
            <sz val="9"/>
            <color indexed="81"/>
            <rFont val="Tahoma"/>
            <family val="2"/>
          </rPr>
          <t>Guidance:</t>
        </r>
        <r>
          <rPr>
            <sz val="9"/>
            <color indexed="81"/>
            <rFont val="Tahoma"/>
            <family val="2"/>
          </rPr>
          <t xml:space="preserve">
The Digital Object Identifier.</t>
        </r>
      </text>
    </comment>
    <comment ref="F4" authorId="0" shapeId="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G4" authorId="0" shapeId="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H4" authorId="0" shapeId="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I4" authorId="0" shapeId="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J4" authorId="0" shapeId="0">
      <text>
        <r>
          <rPr>
            <b/>
            <sz val="9"/>
            <color indexed="81"/>
            <rFont val="Tahoma"/>
            <family val="2"/>
          </rPr>
          <t>Guidance:</t>
        </r>
        <r>
          <rPr>
            <sz val="9"/>
            <color indexed="81"/>
            <rFont val="Tahoma"/>
            <family val="2"/>
          </rPr>
          <t xml:space="preserve">
Title of item, i.e. title of journal article, book chapter, conference paper etc.</t>
        </r>
      </text>
    </comment>
    <comment ref="K4" authorId="0" shapeId="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L4" authorId="0" shapeId="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M4" authorId="0" shapeId="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N4" authorId="0" shapeId="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O4" authorId="0" shapeId="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P4" authorId="0" shapeId="0">
      <text>
        <r>
          <rPr>
            <b/>
            <sz val="9"/>
            <color indexed="81"/>
            <rFont val="Tahoma"/>
            <family val="2"/>
          </rPr>
          <t>Guidance:</t>
        </r>
        <r>
          <rPr>
            <sz val="9"/>
            <color indexed="81"/>
            <rFont val="Tahoma"/>
            <family val="2"/>
          </rPr>
          <t xml:space="preserve">
Grant ID for first funder (column M). This field is optional if reporting to Jisc.</t>
        </r>
      </text>
    </comment>
    <comment ref="Q4" authorId="0" shapeId="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R4" authorId="0" shapeId="0">
      <text>
        <r>
          <rPr>
            <b/>
            <sz val="9"/>
            <color indexed="81"/>
            <rFont val="Tahoma"/>
            <family val="2"/>
          </rPr>
          <t>Guidance:</t>
        </r>
        <r>
          <rPr>
            <sz val="9"/>
            <color indexed="81"/>
            <rFont val="Tahoma"/>
            <family val="2"/>
          </rPr>
          <t xml:space="preserve">
Grant ID for second funder (column O).</t>
        </r>
      </text>
    </comment>
    <comment ref="S4" authorId="0" shapeId="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T4" authorId="0" shapeId="0">
      <text>
        <r>
          <rPr>
            <b/>
            <sz val="9"/>
            <color indexed="81"/>
            <rFont val="Tahoma"/>
            <family val="2"/>
          </rPr>
          <t>Guidance:</t>
        </r>
        <r>
          <rPr>
            <sz val="9"/>
            <color indexed="81"/>
            <rFont val="Tahoma"/>
            <family val="2"/>
          </rPr>
          <t xml:space="preserve">
Grant ID for third funder (column Q).</t>
        </r>
      </text>
    </comment>
    <comment ref="U4" authorId="0" shapeId="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V4" authorId="0" shapeId="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W4" authorId="0" shapeId="0">
      <text>
        <r>
          <rPr>
            <b/>
            <sz val="9"/>
            <color indexed="81"/>
            <rFont val="Tahoma"/>
            <family val="2"/>
          </rPr>
          <t>Guidance:</t>
        </r>
        <r>
          <rPr>
            <sz val="9"/>
            <color indexed="81"/>
            <rFont val="Tahoma"/>
            <family val="2"/>
          </rPr>
          <t xml:space="preserve">
Currency that the APC was originally paid in e.g. GBP, USD, EUR.</t>
        </r>
      </text>
    </comment>
    <comment ref="X4" authorId="0" shapeId="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Y4" authorId="0" shapeId="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Z4" authorId="0" shapeId="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AA4" authorId="0" shapeId="0">
      <text>
        <r>
          <rPr>
            <b/>
            <sz val="9"/>
            <color indexed="81"/>
            <rFont val="Tahoma"/>
            <family val="2"/>
          </rPr>
          <t>Guidance:</t>
        </r>
        <r>
          <rPr>
            <sz val="9"/>
            <color indexed="81"/>
            <rFont val="Tahoma"/>
            <family val="2"/>
          </rPr>
          <t xml:space="preserve">
Mandatory only for publications funded by COAF.</t>
        </r>
      </text>
    </comment>
    <comment ref="AB4" authorId="0" shapeId="0">
      <text>
        <r>
          <rPr>
            <b/>
            <sz val="9"/>
            <color indexed="81"/>
            <rFont val="Tahoma"/>
            <family val="2"/>
          </rPr>
          <t>Guidance:</t>
        </r>
        <r>
          <rPr>
            <sz val="9"/>
            <color indexed="81"/>
            <rFont val="Tahoma"/>
            <family val="2"/>
          </rPr>
          <t xml:space="preserve">
Mandatory only for publications funded by RCUK.</t>
        </r>
      </text>
    </comment>
    <comment ref="AC4" authorId="0" shapeId="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D4" authorId="0" shapeId="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 ref="U11" authorId="1" shapeId="0">
      <text>
        <r>
          <rPr>
            <b/>
            <sz val="9"/>
            <color indexed="81"/>
            <rFont val="Tahoma"/>
            <family val="2"/>
          </rPr>
          <t>Jonathan Horne:</t>
        </r>
        <r>
          <rPr>
            <sz val="9"/>
            <color indexed="81"/>
            <rFont val="Tahoma"/>
            <family val="2"/>
          </rPr>
          <t xml:space="preserve">
Paid/reported in 15/16.
</t>
        </r>
      </text>
    </comment>
    <comment ref="U14" authorId="1" shapeId="0">
      <text>
        <r>
          <rPr>
            <b/>
            <sz val="9"/>
            <color indexed="81"/>
            <rFont val="Tahoma"/>
            <family val="2"/>
          </rPr>
          <t>Jonathan Horne:</t>
        </r>
        <r>
          <rPr>
            <sz val="9"/>
            <color indexed="81"/>
            <rFont val="Tahoma"/>
            <family val="2"/>
          </rPr>
          <t xml:space="preserve">
Reported 15/16.</t>
        </r>
      </text>
    </comment>
  </commentList>
</comments>
</file>

<file path=xl/sharedStrings.xml><?xml version="1.0" encoding="utf-8"?>
<sst xmlns="http://schemas.openxmlformats.org/spreadsheetml/2006/main" count="4162" uniqueCount="2003">
  <si>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</si>
  <si>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</si>
  <si>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</si>
  <si>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</si>
  <si>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</si>
  <si>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</si>
  <si>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</si>
  <si>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</si>
  <si>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</si>
  <si>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</si>
  <si>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</si>
  <si>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</si>
  <si>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</si>
  <si>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</si>
  <si>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</si>
  <si>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</si>
  <si>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</si>
  <si>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</si>
  <si>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</si>
  <si>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</si>
  <si>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</si>
  <si>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</si>
  <si>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</si>
  <si>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</si>
  <si>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</si>
  <si>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</si>
  <si>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</si>
  <si>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</si>
  <si>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</si>
  <si>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</si>
  <si>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</si>
  <si>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</si>
  <si>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</si>
  <si>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</si>
  <si>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None</t>
  </si>
  <si>
    <t>Conference Paper/Proceeding/Abstract</t>
  </si>
  <si>
    <t>Institutional</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</si>
  <si>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</si>
  <si>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</si>
  <si>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</si>
  <si>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</si>
  <si>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</si>
  <si>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</si>
  <si>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</si>
  <si>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</si>
  <si>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</si>
  <si>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</si>
  <si>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</si>
  <si>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</si>
  <si>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</si>
  <si>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</si>
  <si>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</si>
  <si>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</si>
  <si>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</si>
  <si>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</si>
  <si>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</si>
  <si>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</si>
  <si>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</si>
  <si>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</si>
  <si>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</si>
  <si>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</si>
  <si>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</si>
  <si>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</si>
  <si>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</si>
  <si>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</si>
  <si>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</si>
  <si>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</si>
  <si>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</si>
  <si>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</si>
  <si>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</si>
  <si>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</si>
  <si>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</si>
  <si>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</si>
  <si>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</si>
  <si>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</si>
  <si>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</si>
  <si>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</si>
  <si>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</si>
  <si>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OA operations/APC processing</t>
  </si>
  <si>
    <t>Amount</t>
  </si>
  <si>
    <t>Staff costs</t>
  </si>
  <si>
    <t>Non-staff costs</t>
  </si>
  <si>
    <t>Total OA operations/APC processing</t>
  </si>
  <si>
    <t>Other - details-2</t>
  </si>
  <si>
    <t>Total of non-publisher spend</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</si>
  <si>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</si>
  <si>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</si>
  <si>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</si>
  <si>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</si>
  <si>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</si>
  <si>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Provide short statement on how implementation of RCUK OA policy is progressing.</t>
  </si>
  <si>
    <t>Compliance summary - no data</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</si>
  <si>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</si>
  <si>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</si>
  <si>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</si>
  <si>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</si>
  <si>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</si>
  <si>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A</t>
  </si>
  <si>
    <t>B</t>
  </si>
  <si>
    <t>C</t>
  </si>
  <si>
    <t>D</t>
  </si>
  <si>
    <t>E</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</si>
  <si>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</si>
  <si>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</si>
  <si>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</si>
  <si>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</si>
  <si>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</si>
  <si>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</si>
  <si>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</si>
  <si>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</si>
  <si>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</si>
  <si>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</si>
  <si>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</si>
  <si>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</si>
  <si>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</si>
  <si>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Other - details-7</t>
  </si>
  <si>
    <t>Other - details-6</t>
  </si>
  <si>
    <t>Other - details-5</t>
  </si>
  <si>
    <t>Other - details-4</t>
  </si>
  <si>
    <t>Other - details-3</t>
  </si>
  <si>
    <t xml:space="preserve">Other OA costs     </t>
  </si>
  <si>
    <t>Sum of 'Other - details' below</t>
  </si>
  <si>
    <t>E   Comments</t>
  </si>
  <si>
    <t>Summary information on open access spend</t>
  </si>
  <si>
    <r>
      <rPr>
        <b/>
        <sz val="11"/>
        <rFont val="Calibri"/>
        <family val="2"/>
        <scheme val="minor"/>
      </rPr>
      <t xml:space="preserve">Actual </t>
    </r>
    <r>
      <rPr>
        <sz val="11"/>
        <rFont val="Calibri"/>
        <family val="2"/>
        <scheme val="minor"/>
      </rPr>
      <t>Year 1 spend (April 2013 - March 2014)</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</si>
  <si>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</si>
  <si>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</si>
  <si>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t>Estimated spend in Year 5 (April 2017 - March 2018)</t>
  </si>
  <si>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</si>
  <si>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</si>
  <si>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</si>
  <si>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</si>
  <si>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</si>
  <si>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</si>
  <si>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</si>
  <si>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</si>
  <si>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</si>
  <si>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</si>
  <si>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</si>
  <si>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</si>
  <si>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</si>
  <si>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</si>
  <si>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</si>
  <si>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</si>
  <si>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</si>
  <si>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</si>
  <si>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</si>
  <si>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</si>
  <si>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</si>
  <si>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</si>
  <si>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</si>
  <si>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</si>
  <si>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</si>
  <si>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</si>
  <si>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</si>
  <si>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</si>
  <si>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</si>
  <si>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</si>
  <si>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</si>
  <si>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</si>
  <si>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</si>
  <si>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</si>
  <si>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</si>
  <si>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</si>
  <si>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</si>
  <si>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</si>
  <si>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</si>
  <si>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</si>
  <si>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</si>
  <si>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</si>
  <si>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</si>
  <si>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</si>
  <si>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</si>
  <si>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</si>
  <si>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</si>
  <si>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</si>
  <si>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</si>
  <si>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</si>
  <si>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</si>
  <si>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</si>
  <si>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</si>
  <si>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</si>
  <si>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</si>
  <si>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</si>
  <si>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</si>
  <si>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</si>
  <si>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</si>
  <si>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</si>
  <si>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</si>
  <si>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</si>
  <si>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</si>
  <si>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</si>
  <si>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</si>
  <si>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</si>
  <si>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</si>
  <si>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Summary information on compliance with RCUK OA policy </t>
    </r>
    <r>
      <rPr>
        <b/>
        <sz val="14"/>
        <color theme="4"/>
        <rFont val="Calibri"/>
        <family val="2"/>
        <scheme val="minor"/>
      </rPr>
      <t>1 April 2016-31 March 2017</t>
    </r>
    <r>
      <rPr>
        <b/>
        <sz val="14"/>
        <rFont val="Calibri"/>
        <family val="2"/>
        <scheme val="minor"/>
      </rPr>
      <t xml:space="preserve"> (to be completed by all ROs)</t>
    </r>
  </si>
  <si>
    <r>
      <t>Summary of non-publisher spend (</t>
    </r>
    <r>
      <rPr>
        <b/>
        <sz val="11"/>
        <color theme="4"/>
        <rFont val="Calibri"/>
        <family val="2"/>
        <scheme val="minor"/>
      </rPr>
      <t>1 April 2016 to 31 March 2017</t>
    </r>
    <r>
      <rPr>
        <b/>
        <sz val="11"/>
        <rFont val="Calibri"/>
        <family val="2"/>
        <scheme val="minor"/>
      </rPr>
      <t>)</t>
    </r>
  </si>
  <si>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</si>
  <si>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</si>
  <si>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</si>
  <si>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</si>
  <si>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</si>
  <si>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</si>
  <si>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</si>
  <si>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</si>
  <si>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</si>
  <si>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</si>
  <si>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</si>
  <si>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</si>
  <si>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</si>
  <si>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</si>
  <si>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</si>
  <si>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</si>
  <si>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</si>
  <si>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</si>
  <si>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</si>
  <si>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</si>
  <si>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</si>
  <si>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</si>
  <si>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</si>
  <si>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</si>
  <si>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</si>
  <si>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</si>
  <si>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</si>
  <si>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</si>
  <si>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</si>
  <si>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</si>
  <si>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</si>
  <si>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</si>
  <si>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</si>
  <si>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</si>
  <si>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</si>
  <si>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</si>
  <si>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</si>
  <si>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</si>
  <si>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</si>
  <si>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</si>
  <si>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</si>
  <si>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r>
      <rPr>
        <b/>
        <sz val="11"/>
        <rFont val="Calibri"/>
        <family val="2"/>
        <scheme val="minor"/>
      </rPr>
      <t xml:space="preserve">Actual </t>
    </r>
    <r>
      <rPr>
        <sz val="11"/>
        <rFont val="Calibri"/>
        <family val="2"/>
        <scheme val="minor"/>
      </rPr>
      <t>Year 4 spend (April 2016 - March 2017)</t>
    </r>
  </si>
  <si>
    <t>Wellcome supplement</t>
  </si>
  <si>
    <t>Institution name:</t>
  </si>
  <si>
    <t>Contact name and email address:</t>
  </si>
  <si>
    <t>Author</t>
  </si>
  <si>
    <t>Department</t>
  </si>
  <si>
    <t>FMH</t>
  </si>
  <si>
    <t>In Press</t>
  </si>
  <si>
    <t>Journal Article/Review (Hybrid journal)</t>
  </si>
  <si>
    <t>Mason, P.</t>
  </si>
  <si>
    <t>ENG</t>
  </si>
  <si>
    <t>10.1016/j.proci.2016.06.020</t>
  </si>
  <si>
    <t>Elsevier</t>
  </si>
  <si>
    <t>Proceedings of the Combustion Institute</t>
  </si>
  <si>
    <t>1540-7489</t>
  </si>
  <si>
    <t>Gas phase potassium release from a single particle of biomass during high temperature combustion</t>
  </si>
  <si>
    <t>EP/K02115X/1</t>
  </si>
  <si>
    <t>Walmsley (2)</t>
  </si>
  <si>
    <t>PVAC</t>
  </si>
  <si>
    <t>10.1016/j.poetic.2016.07.001</t>
  </si>
  <si>
    <t>Poetics</t>
  </si>
  <si>
    <t>0304-422X</t>
  </si>
  <si>
    <t>From arts marketing to audience enrichment: how digital engagement can deepen and democratize artistic exchange with audiences</t>
  </si>
  <si>
    <t>Digital R&amp;D Fund for the Arts</t>
  </si>
  <si>
    <t>Mengoni (2)</t>
  </si>
  <si>
    <t>10.1016/j.jmbbm.2016.06.030</t>
  </si>
  <si>
    <t>Journal of the Mechanical Behavior of Biomedical Materials</t>
  </si>
  <si>
    <t>1751-6161</t>
  </si>
  <si>
    <t>Modelling the failure precursor mechanism of lamellar fibrous tissues, example of the annulus fibrosus</t>
  </si>
  <si>
    <t>EP/K020757/1</t>
  </si>
  <si>
    <t>Carter</t>
  </si>
  <si>
    <t>MAPS</t>
  </si>
  <si>
    <t>JMRI</t>
  </si>
  <si>
    <t xml:space="preserve">Journal of Medical Internet Research </t>
  </si>
  <si>
    <t>1439-4456</t>
  </si>
  <si>
    <t>Journal Article/Review (Full OA journal)</t>
  </si>
  <si>
    <t>G0802108</t>
  </si>
  <si>
    <t>Dupont</t>
  </si>
  <si>
    <t>10.1016/j.apcatb.2016.06.044</t>
  </si>
  <si>
    <t>Applied Catalysis B: Environmental</t>
  </si>
  <si>
    <t>0926-3373</t>
  </si>
  <si>
    <t>Direct reduction of nickel catalyst with model bio-compounds</t>
  </si>
  <si>
    <t>EP/G01244X/1</t>
  </si>
  <si>
    <t>Gamper</t>
  </si>
  <si>
    <t>FBS</t>
  </si>
  <si>
    <t>10.1089/ars.2015.6560.</t>
  </si>
  <si>
    <t>Mary Ann Liebert</t>
  </si>
  <si>
    <t>Antioxidants &amp; Redox Signaling</t>
  </si>
  <si>
    <t>1523-0864</t>
  </si>
  <si>
    <t>Redox-Dependent Modulation of T-Type Ca(2+) Channels in Sensory Neurons Contributes to Acute Anti-Nociceptive Effect of Substance P.</t>
  </si>
  <si>
    <t>MR/K021303/1</t>
  </si>
  <si>
    <t>Ding</t>
  </si>
  <si>
    <t>10.1016/j.jallcom.2016.07.140</t>
  </si>
  <si>
    <t>Journal of Alloys and Compounds</t>
  </si>
  <si>
    <t>0925-8388</t>
  </si>
  <si>
    <t>Aqueous hydroxylation mediated synthesis of crystalline calcium uranate particles</t>
  </si>
  <si>
    <t xml:space="preserve">EP/K503071/1 </t>
  </si>
  <si>
    <t>Ranson/Iadanza</t>
  </si>
  <si>
    <t>10.1038/ncomms12865</t>
  </si>
  <si>
    <t>Nature</t>
  </si>
  <si>
    <t>Nature Communications</t>
  </si>
  <si>
    <t>2041-1723</t>
  </si>
  <si>
    <t>Lateral opening in the intact β-barrel assembly machinery captured by cryo-EM</t>
  </si>
  <si>
    <t>BB/K000659/1</t>
  </si>
  <si>
    <t>Valavanis</t>
  </si>
  <si>
    <t>10.1364/OE.24.020554.</t>
  </si>
  <si>
    <t>Optical Society of America</t>
  </si>
  <si>
    <t>Optics Express</t>
  </si>
  <si>
    <t>1094-4087</t>
  </si>
  <si>
    <t>Model for a pulsed terahertz quantum cascade laser under optical feedback</t>
  </si>
  <si>
    <t>EP/J017671/1</t>
  </si>
  <si>
    <t>EP/J002356/1</t>
  </si>
  <si>
    <t>Carter (2)</t>
  </si>
  <si>
    <t>10.3390/nu8080480</t>
  </si>
  <si>
    <t>MDPI</t>
  </si>
  <si>
    <t>Nutrients</t>
  </si>
  <si>
    <t>2072-6643</t>
  </si>
  <si>
    <t xml:space="preserve">Development of a new branded UK food composition database </t>
  </si>
  <si>
    <t>G1100235/1</t>
  </si>
  <si>
    <t>10.1021/acsomega.6b00080</t>
  </si>
  <si>
    <t>American Chemical Society</t>
  </si>
  <si>
    <t>ACS Omega</t>
  </si>
  <si>
    <t>2470-1343</t>
  </si>
  <si>
    <t>Physicochemical and Antibacterial Characterization of a Novel Fluorapatite Coating</t>
  </si>
  <si>
    <t>WT088908/Z/09/Z</t>
  </si>
  <si>
    <t>Ross, R.</t>
  </si>
  <si>
    <t>10.1186/s12885-016-2570-0</t>
  </si>
  <si>
    <t>BioMed Central</t>
  </si>
  <si>
    <t>BMC Cancer</t>
  </si>
  <si>
    <t>1471-2407</t>
  </si>
  <si>
    <t>PIK3CA dependence and sensitivity to therapeutic targeting in urothelial carcinoma</t>
  </si>
  <si>
    <t>MRC Grant</t>
  </si>
  <si>
    <t>Walti (2)</t>
  </si>
  <si>
    <t>10.1088/0957-4484/27/39/395301</t>
  </si>
  <si>
    <t>IOP</t>
  </si>
  <si>
    <t>Nanotechnology</t>
  </si>
  <si>
    <t>0957-4484</t>
  </si>
  <si>
    <t>DNA self-assembly-driven positioning of molecular components on nanopatterned surfaces</t>
  </si>
  <si>
    <t>EP/J500124</t>
  </si>
  <si>
    <t>Woulds</t>
  </si>
  <si>
    <t>ENV</t>
  </si>
  <si>
    <t>10.5194/bg-13-4343-2016</t>
  </si>
  <si>
    <t>Copernicus</t>
  </si>
  <si>
    <t>Biogeosciences</t>
  </si>
  <si>
    <t>1726-4170</t>
  </si>
  <si>
    <t>Patterns of carbon processing at the seafloor: the role of faunal and microbial communities in moderating carbon flows</t>
  </si>
  <si>
    <t>NE/D009901/1</t>
  </si>
  <si>
    <t>Lovett</t>
  </si>
  <si>
    <t>10.1016/j.geoforum.2016.07.006</t>
  </si>
  <si>
    <t>Geoforum</t>
  </si>
  <si>
    <t>0016-7185</t>
  </si>
  <si>
    <t>Dalit identity in urban Pokhara, Nepal</t>
  </si>
  <si>
    <t>ES/K011812/1</t>
  </si>
  <si>
    <t>Foyer</t>
  </si>
  <si>
    <t>10.1016/j.bbabio.2016.07.007</t>
  </si>
  <si>
    <t>BBA - Bioenergetics</t>
  </si>
  <si>
    <t>0005-2728</t>
  </si>
  <si>
    <t>Metabolite transport and associated sugar signalling systems underpinning source/ sink interactions</t>
  </si>
  <si>
    <t>BB/M009130/1</t>
  </si>
  <si>
    <t>Bale</t>
  </si>
  <si>
    <t>10.1016/j.enpol.2016.08.013</t>
  </si>
  <si>
    <t>Energy Policy</t>
  </si>
  <si>
    <t>0301-4215</t>
  </si>
  <si>
    <t>Realising local government visions for developing district heating: Experiences from a learning country</t>
  </si>
  <si>
    <t>EP/K022288/1</t>
  </si>
  <si>
    <t>EP/G036608/1</t>
  </si>
  <si>
    <t>Dupont (2)</t>
  </si>
  <si>
    <t>10.1016/j.apcata.2016.08.013</t>
  </si>
  <si>
    <t>Applied Catalysis A: General</t>
  </si>
  <si>
    <t>0926-860X</t>
  </si>
  <si>
    <t>Temperature-programmed reduction of nickel steam reforming catalyst with glucose</t>
  </si>
  <si>
    <t>Johnson, C.</t>
  </si>
  <si>
    <t>10.1016/j.tcb.2016.08.002</t>
  </si>
  <si>
    <t>Trends in Cell Biology</t>
  </si>
  <si>
    <t>0962-8924</t>
  </si>
  <si>
    <t>The Cilium: Cellular Antenna and Central Processing Unit</t>
  </si>
  <si>
    <t>MR/K011154/1</t>
  </si>
  <si>
    <t>De Marcos Lousa</t>
  </si>
  <si>
    <t>10.1042/BST20160050</t>
  </si>
  <si>
    <t>Portland Press</t>
  </si>
  <si>
    <t>Biochemical Society Transactions</t>
  </si>
  <si>
    <t>0300-5127</t>
  </si>
  <si>
    <t>Lysosomal and vacuolar sorting: not so different after all!</t>
  </si>
  <si>
    <t>BB/K007181/1</t>
  </si>
  <si>
    <t>Hughes/Whitehouse</t>
  </si>
  <si>
    <t>10.1128/JVI.03262-15</t>
  </si>
  <si>
    <t>American Society for Microbiology</t>
  </si>
  <si>
    <t>Journal of Virology</t>
  </si>
  <si>
    <t>0022-538X</t>
  </si>
  <si>
    <t>ARID3B: a Novel Regulator of the Kaposi's Sarcoma-Associated Herpesvirus Lytic Cycle</t>
  </si>
  <si>
    <t>BB/K000306/1</t>
  </si>
  <si>
    <t>WT089330/z/09/z</t>
  </si>
  <si>
    <t>Grier</t>
  </si>
  <si>
    <t>10.1364/OE.24.021948</t>
  </si>
  <si>
    <t>Origin of terminal voltage variations due to self-mixing in terahertz frequency quantum cascade lasers</t>
  </si>
  <si>
    <t>Dhomse (2)</t>
  </si>
  <si>
    <t>10.1002/2016GL069958</t>
  </si>
  <si>
    <t>Wiley/AGU</t>
  </si>
  <si>
    <t>Geophysical Research Letters</t>
  </si>
  <si>
    <t>0094-8276</t>
  </si>
  <si>
    <t>On the ambiguous nature of the 11 year solar cycle signal in upper stratospheric ozone</t>
  </si>
  <si>
    <t>NE/D002753/1</t>
  </si>
  <si>
    <t>Meldrum</t>
  </si>
  <si>
    <t>10.1126/sciadv.1600567</t>
  </si>
  <si>
    <t>American Association for the Advancement of Science (AAAS)</t>
  </si>
  <si>
    <t>Science Advances</t>
  </si>
  <si>
    <t>2375-2548</t>
  </si>
  <si>
    <t>Combinatorial microfluidic droplet engineering for biomimetic material synthesis</t>
  </si>
  <si>
    <t>EP/H005374/1</t>
  </si>
  <si>
    <t>EP/I001514/1</t>
  </si>
  <si>
    <t>Hill</t>
  </si>
  <si>
    <t>10.1371/JOURNAL.PONE.0159543</t>
  </si>
  <si>
    <t>PLOS</t>
  </si>
  <si>
    <t>PLOS One</t>
  </si>
  <si>
    <t>1932-6203</t>
  </si>
  <si>
    <t>Moving to Capture Children’s Attention: Developing a Methodology for Measuring Visuomotor Attention</t>
  </si>
  <si>
    <t>MRC Centenary Early Career Award</t>
  </si>
  <si>
    <t>Stringer</t>
  </si>
  <si>
    <t>10.1016/j.crm.2016.09.003</t>
  </si>
  <si>
    <t>Climate Risk Management</t>
  </si>
  <si>
    <t>2212-0963</t>
  </si>
  <si>
    <t>Spatio-temporal analyses of impacts of multiple climatic hazards in a savannah ecosystem of Ghana</t>
  </si>
  <si>
    <t>ES/K006576/1</t>
  </si>
  <si>
    <t>Meng</t>
  </si>
  <si>
    <t>10.1016/j.jmbbm.2016.09.001</t>
  </si>
  <si>
    <t xml:space="preserve">Journal of the Mechanical Behavior of Biomedical Materials </t>
  </si>
  <si>
    <t>The effect of collagen fibril orientation on the biphasic mechanics of articular cartilage</t>
  </si>
  <si>
    <t>EP/G012172/1</t>
  </si>
  <si>
    <t>EP/J017620/1</t>
  </si>
  <si>
    <t>BMJ</t>
  </si>
  <si>
    <t>MR/L01629X/1</t>
  </si>
  <si>
    <t>McLaughlan</t>
  </si>
  <si>
    <t>10.1016/j.ultrasmedbio.2016.09.011</t>
  </si>
  <si>
    <t>Ultrasound in Medicine and Biology</t>
  </si>
  <si>
    <t>0301-5629</t>
  </si>
  <si>
    <t>Characterisation of Liposome-Loaded Microbubble Populations for Subharmonic Imaging</t>
  </si>
  <si>
    <t>EP/I000623/1</t>
  </si>
  <si>
    <t>Reddington</t>
  </si>
  <si>
    <t>10.5194/acp-16-11083-2016</t>
  </si>
  <si>
    <t>Atmospheric Chemistry and Physics</t>
  </si>
  <si>
    <t>1680-7316</t>
  </si>
  <si>
    <t>Analysis of particulate emissions from tropical biomass burning using a global aerosol model and long-term surface observations</t>
  </si>
  <si>
    <t>NE/J009822/1</t>
  </si>
  <si>
    <t>10.5194/acp-16-10927-2016</t>
  </si>
  <si>
    <t>Not all feldspars are equal: a survey of ice nucleating properties across the feldspar group of minerals</t>
  </si>
  <si>
    <t>NE/I013466/1</t>
  </si>
  <si>
    <t>NE/I019057/1</t>
  </si>
  <si>
    <t>EP/M003027/1</t>
  </si>
  <si>
    <t>Plane (2)</t>
  </si>
  <si>
    <t>10.5194/acp-16-11451-2016</t>
  </si>
  <si>
    <t>Atmospheric Lifetimes, Infrared Absorption Spectra, Radiative Forcings and Global Warming Potentials of NF3 and CF3CF2Cl (CFC-115)</t>
  </si>
  <si>
    <t>NE/J008621/1</t>
  </si>
  <si>
    <t>Plane (3)</t>
  </si>
  <si>
    <t>10.5194/gmd-9-3123-2016</t>
  </si>
  <si>
    <t>Geoscientific Model Development</t>
  </si>
  <si>
    <t>1991-959X</t>
  </si>
  <si>
    <t>D-region ion–neutral coupled chemistry (Sodankylä Ion Chemistry, SIC) within the Whole Atmosphere Community Climate Model (WACCM 4) – WACCM-SIC and WACCM-rSIC</t>
  </si>
  <si>
    <t>NE/J02077X/1</t>
  </si>
  <si>
    <t>Bradley</t>
  </si>
  <si>
    <t>10.1016/j.fuel.2016.09.032</t>
  </si>
  <si>
    <t>Fuel</t>
  </si>
  <si>
    <t>0016-2361</t>
  </si>
  <si>
    <t>Burning velocity and Markstein length blending laws for methane/air and hydrogen/air blends</t>
  </si>
  <si>
    <t>EP/G068933/1</t>
  </si>
  <si>
    <t>Dorrell</t>
  </si>
  <si>
    <t>10.1016/j.margeo.2016.09.009</t>
  </si>
  <si>
    <t>Marine Geology</t>
  </si>
  <si>
    <t>0025-3227</t>
  </si>
  <si>
    <t>Flow dynamics and mixing processes in hydraulic jump arrays: Implications for channel-lobe transition zones</t>
  </si>
  <si>
    <t>NE/F020511/1</t>
  </si>
  <si>
    <t>NE/F020120/1</t>
  </si>
  <si>
    <t>NE/F020279/1</t>
  </si>
  <si>
    <t>Murray (3)</t>
  </si>
  <si>
    <t>10.1063/1.4962355</t>
  </si>
  <si>
    <t>American Institute of Physics</t>
  </si>
  <si>
    <t>The Journal of Chemical Physics</t>
  </si>
  <si>
    <t>0021-9606</t>
  </si>
  <si>
    <t>A physically constrained classical description of the homogeneous nucleation of ice in water</t>
  </si>
  <si>
    <t>NE/K004417/1</t>
  </si>
  <si>
    <t>Swindles/Amesbury</t>
  </si>
  <si>
    <t>10.1016/j.quascirev.2016.09.024</t>
  </si>
  <si>
    <t>Quaternary Science Reviews</t>
  </si>
  <si>
    <t>0277-3791</t>
  </si>
  <si>
    <t>Development of a new pan-European testate amoeba transfer function for reconstructing peatland palaeohydrology</t>
  </si>
  <si>
    <t>NE/G52398X/1</t>
  </si>
  <si>
    <t>Meldrum (2)</t>
  </si>
  <si>
    <t>10.1038/ncomms13524</t>
  </si>
  <si>
    <t>3D visualization of additive occlusion and tunable full-spectrum fluorescence in calcite</t>
  </si>
  <si>
    <t>EP/J018589/1</t>
  </si>
  <si>
    <t>Beattie</t>
  </si>
  <si>
    <t>10.1016/j.scr.2016.09.026</t>
  </si>
  <si>
    <t>Stem Cell Research</t>
  </si>
  <si>
    <t>1873-5061</t>
  </si>
  <si>
    <t>IGFBP-2 and -3 co-ordinately regulate IGF1 induced matrix mineralisation of differentiating human dental pulp cells</t>
  </si>
  <si>
    <t>10.1016/j.apenergy.2016.07.112</t>
  </si>
  <si>
    <t>Applied Energy</t>
  </si>
  <si>
    <t>0306-2619</t>
  </si>
  <si>
    <t>Climate change mitigation in Chinese megacities: A measures-based analysis of opportunities in the residential sector</t>
  </si>
  <si>
    <t>Cuming</t>
  </si>
  <si>
    <t>10.1371/JOURNAL.PONE.0161204</t>
  </si>
  <si>
    <t>The Transcriptional Response to DNA-Double-Strand Breaks in Physcomitrella patens</t>
  </si>
  <si>
    <t>BB/I006710/1</t>
  </si>
  <si>
    <t>Jimack/Bollada</t>
  </si>
  <si>
    <t>10.1016/j.commatsci.2016.09.036</t>
  </si>
  <si>
    <t>Computational Materials Science</t>
  </si>
  <si>
    <t>0927-0256</t>
  </si>
  <si>
    <t>Bracket formalism applied to phase field models of alloy solidification</t>
  </si>
  <si>
    <t>EP/H048685</t>
  </si>
  <si>
    <t>EP/N007638</t>
  </si>
  <si>
    <t>Clancy</t>
  </si>
  <si>
    <t>10.3389/fnhum.2016.00534</t>
  </si>
  <si>
    <t>Frontiers</t>
  </si>
  <si>
    <t>Frontiers in Human Neuroscience</t>
  </si>
  <si>
    <t>1662-5161</t>
  </si>
  <si>
    <t>Perseverative Cognition and Health Behaviors: A Systematic Review and Meta-Analysis</t>
  </si>
  <si>
    <t>PhD Studentship</t>
  </si>
  <si>
    <t>Wilkinson</t>
  </si>
  <si>
    <t>10.1038/ncomms13596</t>
  </si>
  <si>
    <t>Membrane pyrophosphatases from Thermotoga maritima and Vigna radiata suggest a conserved coupling mechanism</t>
  </si>
  <si>
    <t xml:space="preserve">BB/M021610/1 </t>
  </si>
  <si>
    <t>Busch</t>
  </si>
  <si>
    <t>10.1016/j.enpol.2016.10.011</t>
  </si>
  <si>
    <t>Scaling up local energy infrastructure; An agent-based model of the emergence of district heating networks</t>
  </si>
  <si>
    <t>EP/K012398/1</t>
  </si>
  <si>
    <t>Jackson (Page)</t>
  </si>
  <si>
    <t>10.1002/2015JD024304</t>
  </si>
  <si>
    <t>Wiley</t>
  </si>
  <si>
    <t>Journal of Geophysical Research: Atmospheres</t>
  </si>
  <si>
    <t>2169-897X</t>
  </si>
  <si>
    <t>An intensified hydrological cycle in the simulation of geoengineering by cirrus cloud thinning using ice crystal fall speed changes</t>
  </si>
  <si>
    <t>EP/I014721/1</t>
  </si>
  <si>
    <t>Bacon</t>
  </si>
  <si>
    <t>10.1364/OE.24.026986</t>
  </si>
  <si>
    <t>Free-space terahertz radiation from a LT-GaAs-on-quartz large-area photoconductive emitter</t>
  </si>
  <si>
    <t>EP/L504993/1</t>
  </si>
  <si>
    <t>EP/I026657/1</t>
  </si>
  <si>
    <t>Beales</t>
  </si>
  <si>
    <t>10.1042/BST20160019</t>
  </si>
  <si>
    <t>Durable vesicles for reconstitution of membrane proteins in biotechnology</t>
  </si>
  <si>
    <t>EP/M027929/1</t>
  </si>
  <si>
    <t>Heard</t>
  </si>
  <si>
    <t>10.5194/acp-16-13035-2016</t>
  </si>
  <si>
    <t>The effect of viscosity and diffusion on the HO2 uptake by sucrose and secondary organic aerosol particles</t>
  </si>
  <si>
    <t>NE/F020651/1</t>
  </si>
  <si>
    <t>Parsons (5)</t>
  </si>
  <si>
    <t>10.1002/2016TC004244</t>
  </si>
  <si>
    <t>Tectonics</t>
  </si>
  <si>
    <t>0278-7407</t>
  </si>
  <si>
    <t>Orogen-parallel deformation of the Himalayan midcrust: Insights from structural and magnetic fabric analyses of the Greater Himalayan Sequence, Annapurna-Dhaulagiri Himalaya, central Nepal</t>
  </si>
  <si>
    <t>NE/J50001X/1</t>
  </si>
  <si>
    <t>Aravani</t>
  </si>
  <si>
    <t>10.1097/MD.0000000000005064</t>
  </si>
  <si>
    <t>Wolters Kluwer</t>
  </si>
  <si>
    <t>Medicine</t>
  </si>
  <si>
    <t>0025-7974</t>
  </si>
  <si>
    <t>A retrospective observational study of length of stay in hospital after colorectal cancer surgery in England (1998-2010)</t>
  </si>
  <si>
    <t>Taylor, G. (Page)</t>
  </si>
  <si>
    <t>10.1002/2016GL067715</t>
  </si>
  <si>
    <t>Crustal imaging across the North Anatolian Fault Zone from the autocorrelation of ambient seismic noise</t>
  </si>
  <si>
    <t>NE/I028017/1</t>
  </si>
  <si>
    <t>Bhave/Johnson</t>
  </si>
  <si>
    <t>10.1016/j.crm.2016.09.004</t>
  </si>
  <si>
    <t>Barriers and opportunities for robust decision making approaches to support climate change adaptation in the developing world</t>
  </si>
  <si>
    <t>Pope</t>
  </si>
  <si>
    <t>10.5194/acp-16-13541-2016</t>
  </si>
  <si>
    <t>Intercomparison and evaluation of satellite peroxyacetyl nitrate observations in the upper troposphere-lower stratosphere</t>
  </si>
  <si>
    <t>NERC NCEO</t>
  </si>
  <si>
    <t>Han</t>
  </si>
  <si>
    <t>10.1364/OE.24.028583</t>
  </si>
  <si>
    <t>Extraction-controlled terahertz frequency quantum cascade lasers with a diagonal LO-phonon extraction and injection stage</t>
  </si>
  <si>
    <t>Gamper (2)</t>
  </si>
  <si>
    <t>10.1016/j.bbrc.2016.02.118</t>
  </si>
  <si>
    <t>Biochemical and Biophysical Research Communications</t>
  </si>
  <si>
    <t>0006-291X</t>
  </si>
  <si>
    <t>Inflammatory mediator bradykinin increases population of sensory neurons expressing functional T-type Ca2+ channels</t>
  </si>
  <si>
    <t>Mushtaq (2)</t>
  </si>
  <si>
    <t>10.3389/fpubh.2016.00248</t>
  </si>
  <si>
    <t>Frontiers in Public Health</t>
  </si>
  <si>
    <t>2296-2565</t>
  </si>
  <si>
    <t>The Problem with Big Data: Operating on Smaller Datasets to Bridge the Implementation Gap</t>
  </si>
  <si>
    <t>R17427</t>
  </si>
  <si>
    <t>Sullivan, M.</t>
  </si>
  <si>
    <t>10.1038/srep39102</t>
  </si>
  <si>
    <t>Scientific Reports</t>
  </si>
  <si>
    <t>2045-2322</t>
  </si>
  <si>
    <t>Diversity and carbon storage across the tropical forest biome</t>
  </si>
  <si>
    <t>NE/F005806/1</t>
  </si>
  <si>
    <t>NE/D005590/1</t>
  </si>
  <si>
    <t>NE/N012542/1</t>
  </si>
  <si>
    <t>Dou (2)</t>
  </si>
  <si>
    <t>10.3390/s16111827</t>
  </si>
  <si>
    <t>Sensors</t>
  </si>
  <si>
    <t>1424-8220</t>
  </si>
  <si>
    <t>3D Buried Utility Location Using A Marching-Cross-Section Algorithm for Multi-Sensor Data Fusion</t>
  </si>
  <si>
    <t>EP/F06585X/1</t>
  </si>
  <si>
    <t>EP/K021699/1</t>
  </si>
  <si>
    <t>Benduhn/Mann</t>
  </si>
  <si>
    <t>10.5194/gmd-9-3875-2016</t>
  </si>
  <si>
    <t>Size-resolved simulations of the aerosol inorganic composition with the new hybrid dissolution solver HyDiS-1.0: description, evaluation and first global modelling results</t>
  </si>
  <si>
    <t xml:space="preserve">NE/C001648/1 </t>
  </si>
  <si>
    <t>Edwards, F.</t>
  </si>
  <si>
    <t>10.1016/j.biocon.2016.11.011</t>
  </si>
  <si>
    <t>Biological Conservation</t>
  </si>
  <si>
    <t>0006-3207</t>
  </si>
  <si>
    <t>The impact of logging roads on dung beetle assemblages in a tropical rainforest reserve</t>
  </si>
  <si>
    <t>BBSRC DTG</t>
  </si>
  <si>
    <t>Di Gregorio</t>
  </si>
  <si>
    <t>10.1016/j.envsci.2016.11.004</t>
  </si>
  <si>
    <t>Environmental Science and Policy</t>
  </si>
  <si>
    <t>1462-9011</t>
  </si>
  <si>
    <t>Climate policy integration in the land use sector: Mitigation, adaptation and sustainable development linkages</t>
  </si>
  <si>
    <t>ES/K00879X/1</t>
  </si>
  <si>
    <t>Burnell</t>
  </si>
  <si>
    <t>10.1038/srep39021</t>
  </si>
  <si>
    <t>Magnetic Phases of Sputter Deposited Thin-Film Erbium</t>
  </si>
  <si>
    <t>EP/J010634/1</t>
  </si>
  <si>
    <t>EP/J010626/1</t>
  </si>
  <si>
    <t>EP/J010650/1</t>
  </si>
  <si>
    <t>Fitzgerald</t>
  </si>
  <si>
    <t>10.1038/srep39708</t>
  </si>
  <si>
    <t>Kink pair production and dislocation motion</t>
  </si>
  <si>
    <t>EP/H018921/1</t>
  </si>
  <si>
    <t xml:space="preserve">EP/J014494/1 </t>
  </si>
  <si>
    <t>Young, W.</t>
  </si>
  <si>
    <t>10.1016/j.resconrec.2016.10.016</t>
  </si>
  <si>
    <t xml:space="preserve">Resources, Conservation and Recycling </t>
  </si>
  <si>
    <t>0921-3449</t>
  </si>
  <si>
    <t>Can social media be a tool for reducing consumers’ food waste? A behaviour change experiment by a UK retailer</t>
  </si>
  <si>
    <t>ESRC KTP</t>
  </si>
  <si>
    <t>O'Neill, A.</t>
  </si>
  <si>
    <t>10.1038/ja.2016.140</t>
  </si>
  <si>
    <t>The Journal of Antibiotics</t>
  </si>
  <si>
    <t>0021-8820</t>
  </si>
  <si>
    <t>Revisiting unexploited antibiotics in search of new antibacterial drug candidates: the case of MSD-819 (6-chloro-2-quinoxalinecarboxylic acid 1,4-dioxide)</t>
  </si>
  <si>
    <t xml:space="preserve">MR/L000369/1 </t>
  </si>
  <si>
    <t>Hill, D,</t>
  </si>
  <si>
    <t>10.1038/ncomms14376</t>
  </si>
  <si>
    <t>Antarctic ice advance drove the Plio-Pleistocene transition in the oceans</t>
  </si>
  <si>
    <t>NE/L002574/1</t>
  </si>
  <si>
    <t>Seipke</t>
  </si>
  <si>
    <t>10.1128/mSphere.00305-16</t>
  </si>
  <si>
    <t>mSphere</t>
  </si>
  <si>
    <t>2379-5042</t>
  </si>
  <si>
    <t>Coordinate Regulation of Antimycin and Candicidin Biosynthesis</t>
  </si>
  <si>
    <t>BB/N007980/1</t>
  </si>
  <si>
    <t>NE/M001415/1</t>
  </si>
  <si>
    <t>Institute of Physics</t>
  </si>
  <si>
    <t>Dupont (3)</t>
  </si>
  <si>
    <t>10.1016/j.ijhydene.2016.11.093</t>
  </si>
  <si>
    <t>International Journal of Hydrogen Energy</t>
  </si>
  <si>
    <t>0360-3199</t>
  </si>
  <si>
    <t>Kinetics study and modelling of steam methane reforming process over a NiO/Al2O3 catalyst in an adiabatic packed bed reactor</t>
  </si>
  <si>
    <t xml:space="preserve">EP/K000446/1 </t>
  </si>
  <si>
    <t>Westhead</t>
  </si>
  <si>
    <t>10.1186/s12943-016-0560-0</t>
  </si>
  <si>
    <t>Molecular Cancer</t>
  </si>
  <si>
    <t>1476-4598</t>
  </si>
  <si>
    <t>Cancer somatic mutations cluster in a subset of regulatory sites predicted from the ENCODE data</t>
  </si>
  <si>
    <t>BB/I001220/1</t>
  </si>
  <si>
    <t>Pope (2)</t>
  </si>
  <si>
    <t>10.1088/1748-9326/11/12/124004</t>
  </si>
  <si>
    <t>Environmental Research Letters</t>
  </si>
  <si>
    <t>1748-9326</t>
  </si>
  <si>
    <t>The impact of synoptic weather on UK surface ozone and implications for premature mortality</t>
  </si>
  <si>
    <t>Demetriou</t>
  </si>
  <si>
    <t>10.3390/app6120397</t>
  </si>
  <si>
    <t>Applied Sciences</t>
  </si>
  <si>
    <t>2076-3417</t>
  </si>
  <si>
    <t>A Novel Hybrid Semi-Active Mass Damper Configuration for Structural Applications</t>
  </si>
  <si>
    <t>Kundu</t>
  </si>
  <si>
    <t>10.1364/OE.25.000486</t>
  </si>
  <si>
    <t>Quasi-continuous frequency tunable terahertz quantum cascade lasers with coupled cavity and integrated photonic lattice</t>
  </si>
  <si>
    <t>Bokhove</t>
  </si>
  <si>
    <t>10.1016/j.jcp.2016.10.032</t>
  </si>
  <si>
    <t>Journal of Computational Physics</t>
  </si>
  <si>
    <t>0021-9991</t>
  </si>
  <si>
    <t>Hamiltonian discontinuous Galerkin FEM for linear, stratified (in)compressible Euler equations: internal gravity waves</t>
  </si>
  <si>
    <t>EPSRC DTC Grant</t>
  </si>
  <si>
    <t>Watson, E. (2)</t>
  </si>
  <si>
    <t>10.1016/j.epsl.2016.11.054</t>
  </si>
  <si>
    <t>Earth and Planetary Science Letters</t>
  </si>
  <si>
    <t>0012-821X</t>
  </si>
  <si>
    <t>Estimating the frequency of volcanic ash clouds over northern Europe</t>
  </si>
  <si>
    <t>NE/K500847/1</t>
  </si>
  <si>
    <t>Westhead (2)</t>
  </si>
  <si>
    <t>10.1093/nar/gkw1270</t>
  </si>
  <si>
    <t>Oxford University Press</t>
  </si>
  <si>
    <t>Nucleic Acids Research</t>
  </si>
  <si>
    <t>0305-1048</t>
  </si>
  <si>
    <t>Flexible model-based clustering of mixed binary and continuous data: application to genetic regulation and cancer</t>
  </si>
  <si>
    <t>Brockett</t>
  </si>
  <si>
    <t>10.1016/j.wear.2016.12.010</t>
  </si>
  <si>
    <t>Wear</t>
  </si>
  <si>
    <t>0043-1648</t>
  </si>
  <si>
    <t>PEEK and CFR-PEEK as alternative bearing materials to UHMWPE in a fixed bearing total knee replacement: An experimental wear study</t>
  </si>
  <si>
    <t>EP/N00941X/1</t>
  </si>
  <si>
    <t>Boylan/Burke</t>
  </si>
  <si>
    <t>10.1016/j.apgeochem.2016.12.006</t>
  </si>
  <si>
    <t>Applied Geochemistry</t>
  </si>
  <si>
    <t>0883-2927</t>
  </si>
  <si>
    <t>Mechanisms of inorganic carbon-14 attenuation in contaminated groundwater: Effect of solution pH on isotopic exchange and carbonate precipitation reactions.</t>
  </si>
  <si>
    <t>EP/K504440/1</t>
  </si>
  <si>
    <t>Coelho de Souza</t>
  </si>
  <si>
    <t>10.1098/rspb.2016.1587</t>
  </si>
  <si>
    <t>Royal Society</t>
  </si>
  <si>
    <t>Proceedings of the Royal Society B: Biological Sciences</t>
  </si>
  <si>
    <t>0962-8452</t>
  </si>
  <si>
    <t>Evolutionary heritage influences Amazon tree ecology</t>
  </si>
  <si>
    <t>NE/I028122/1</t>
  </si>
  <si>
    <t>Walti (3)</t>
  </si>
  <si>
    <t>10.1038/srep41081</t>
  </si>
  <si>
    <t>Enhancement of RecA-mediated self-assembly in DNA nanostructures through basepair mismatches and single-strand nicks</t>
  </si>
  <si>
    <t>Phillips</t>
  </si>
  <si>
    <t>10.1186/s13021-016-0069-2</t>
  </si>
  <si>
    <t>Springer</t>
  </si>
  <si>
    <t>Carbon Balance and Management</t>
  </si>
  <si>
    <t>1750-0680</t>
  </si>
  <si>
    <t>Carbon uptake by mature Amazon forests has mitigated Amazon nations’ carbon emissions</t>
  </si>
  <si>
    <t>NE/B503384/1</t>
  </si>
  <si>
    <t>NE/D01025X/1</t>
  </si>
  <si>
    <t>NE/I02982X/1</t>
  </si>
  <si>
    <t>Owen</t>
  </si>
  <si>
    <t>10.1016/j.apenergy.2016.12.089</t>
  </si>
  <si>
    <t>Energy consumption-based accounts: A comparison of results using different energy extension vectors</t>
  </si>
  <si>
    <t>EP/L024756/1</t>
  </si>
  <si>
    <t>EP/N022645/1</t>
  </si>
  <si>
    <t>Chipperfield</t>
  </si>
  <si>
    <t>10.5194/acp-16-15741-2016</t>
  </si>
  <si>
    <t>Model sensitivity studies of the decrease in atmospheric carbon tetrachloride</t>
  </si>
  <si>
    <t>NE/J02449X/1</t>
  </si>
  <si>
    <t>Beyersdorff (4)</t>
  </si>
  <si>
    <t>10.1016/j.jcss.2016.11.011</t>
  </si>
  <si>
    <t>Journal of Computer and System Sciences</t>
  </si>
  <si>
    <t>0022-0000</t>
  </si>
  <si>
    <t>A game characterisation of tree-like Q-Resolution size</t>
  </si>
  <si>
    <t>EP/L024233/1</t>
  </si>
  <si>
    <t>Cuming (3)</t>
  </si>
  <si>
    <t>10.1105/tpc.16.00091</t>
  </si>
  <si>
    <t>American Society of Plant Biologists</t>
  </si>
  <si>
    <t>The Plant Cell</t>
  </si>
  <si>
    <t>1040-4651</t>
  </si>
  <si>
    <t>Genetic Analysis of Physcomitrella patens Identifies ABSCISIC ACID NON-RESPONSIVE, a Regulator of ABA Responses Unique to Basal Land Plants and Required for Desiccation Tolerance</t>
  </si>
  <si>
    <t>BB/F0017971/1</t>
  </si>
  <si>
    <t>Kay, P.</t>
  </si>
  <si>
    <t>10.1016/j.envpol.2016.10.087</t>
  </si>
  <si>
    <t>Environmental Pollution</t>
  </si>
  <si>
    <t>0269-7491</t>
  </si>
  <si>
    <t>Widespread, routine occurrence of pharmaceuticals in sewage effluent, combined sewer overflows and receiving waters</t>
  </si>
  <si>
    <t>NE/G523771/1</t>
  </si>
  <si>
    <t>Mitchell</t>
  </si>
  <si>
    <t>10.1016/j.atmosenv.2016.12.042</t>
  </si>
  <si>
    <t>Atmospheric Environment</t>
  </si>
  <si>
    <t>1352-2310</t>
  </si>
  <si>
    <t>Heating with Biomass in the United Kingdom: Lessons from New Zealand</t>
  </si>
  <si>
    <t>EP/G036608</t>
  </si>
  <si>
    <t>Savov</t>
  </si>
  <si>
    <t>10.1016/j.epsl.2016.12.027</t>
  </si>
  <si>
    <t>The arc arises: The links between volcanic output, arc evolution and melt composition</t>
  </si>
  <si>
    <t>NE/M007782/1</t>
  </si>
  <si>
    <t>Walti (4)</t>
  </si>
  <si>
    <t>10.1038/srep41872</t>
  </si>
  <si>
    <t>Rapid cell separation with minimal manipulation for autologous cell therapies</t>
  </si>
  <si>
    <t>EP/J500124/1</t>
  </si>
  <si>
    <t>Barr</t>
  </si>
  <si>
    <t>10.1128/JVI.00661-16</t>
  </si>
  <si>
    <t>Heat Shock Protein 70 family members interact with Crimean-Congo hemorrhagic fever virus and Hazara virus nucleocapsid proteins and perform a functional role in the nairovirus replication cycle</t>
  </si>
  <si>
    <t>CASE Studentship</t>
  </si>
  <si>
    <t>10.1002/2016JB013108</t>
  </si>
  <si>
    <t>Journal of Geophysical Research: Solid Earth</t>
  </si>
  <si>
    <t>2169-9356</t>
  </si>
  <si>
    <t>Interseismic strain accumulation across the central NorthAnatolian Fault from iteratively unwrapped InSARmeasurements</t>
  </si>
  <si>
    <t>Mooney/Varcoe</t>
  </si>
  <si>
    <t>10.1088/2057-1976/3/1/015008</t>
  </si>
  <si>
    <t>Biomedical Physics and Engineering Express</t>
  </si>
  <si>
    <t>2057-1976</t>
  </si>
  <si>
    <t>A portable diagnostic device for cardiac magnetic field mapping</t>
  </si>
  <si>
    <t>EP/I019103/1</t>
  </si>
  <si>
    <t>Jones</t>
  </si>
  <si>
    <t>10.1016/j.geomorph.2016.12.023</t>
  </si>
  <si>
    <t>Geomorphology</t>
  </si>
  <si>
    <t>0169-555X</t>
  </si>
  <si>
    <t>Rainfall-runoff properties of tephra: Simulated effects of grain-size and antecedent rainfall</t>
  </si>
  <si>
    <t>NE/J02483X/1</t>
  </si>
  <si>
    <t>Camacho</t>
  </si>
  <si>
    <t>10.1021/acs.cgd.6b01436</t>
  </si>
  <si>
    <t>Crystal Growth and Design</t>
  </si>
  <si>
    <t>1528-7483</t>
  </si>
  <si>
    <t>Morphology and Growth of Methyl Stearate as a Function of Crystallization Environment</t>
  </si>
  <si>
    <t xml:space="preserve">EP/I014446/1 </t>
  </si>
  <si>
    <t>Bunse</t>
  </si>
  <si>
    <t>10.1016/j.ecolecon.2016.12.027</t>
  </si>
  <si>
    <t>Ecological Economics</t>
  </si>
  <si>
    <t>0921-8009</t>
  </si>
  <si>
    <t>Ecological Macroeconomic Models: Assessing Current Developments</t>
  </si>
  <si>
    <t>Dougan</t>
  </si>
  <si>
    <t>10.1021/acs.biomac.6b01877</t>
  </si>
  <si>
    <t>Biomacromolecules</t>
  </si>
  <si>
    <t>1525-7797</t>
  </si>
  <si>
    <t>Assessing the potential of folded globular polyproteins as hydrogel building blocks</t>
  </si>
  <si>
    <t>EP/H049479/1</t>
  </si>
  <si>
    <t>Smyth</t>
  </si>
  <si>
    <t>10.1016/j.jbiomech.2017.01.001</t>
  </si>
  <si>
    <t>Journal of Biomechanics</t>
  </si>
  <si>
    <t>0021-9290</t>
  </si>
  <si>
    <t>Influence of kinematics on the wear of a total ankle replacement</t>
  </si>
  <si>
    <t xml:space="preserve">EP/L504993/1 </t>
  </si>
  <si>
    <t>Kepinski</t>
  </si>
  <si>
    <t>10.1038/srep42664</t>
  </si>
  <si>
    <t>The developmental and environmental regulation of gravitropic setpoint angle in Arabidopsis and bean.</t>
  </si>
  <si>
    <t>EP/G039496/1</t>
  </si>
  <si>
    <t>BB/N010124/1</t>
  </si>
  <si>
    <t>BB/L010623/1</t>
  </si>
  <si>
    <t>King, O.</t>
  </si>
  <si>
    <t>10.5194/tc-11-407-2017</t>
  </si>
  <si>
    <t>Cryosphere</t>
  </si>
  <si>
    <t>1994-0416</t>
  </si>
  <si>
    <t>Spatial variability in mass change of glaciers in the Everest region, central Himalaya, between 2000 and 2015</t>
  </si>
  <si>
    <t xml:space="preserve">NE/L002574/1 </t>
  </si>
  <si>
    <t>Williams, A.</t>
  </si>
  <si>
    <t>10.1016/j.fuel.2017.01.061</t>
  </si>
  <si>
    <t>Organic carbon emissions from the co-firing of coal and wood in a fixed bed combustor</t>
  </si>
  <si>
    <t>EP/J017302</t>
  </si>
  <si>
    <t>Huang</t>
  </si>
  <si>
    <t>10.1002/qj.2987</t>
  </si>
  <si>
    <t>The Quarterly Journal of the Royal Meteorological Society</t>
  </si>
  <si>
    <t>0035-9009</t>
  </si>
  <si>
    <t>Factors controlling secondary ice production in cumulus clouds</t>
  </si>
  <si>
    <t>NER/A/S/2002/00956</t>
  </si>
  <si>
    <t>Bush</t>
  </si>
  <si>
    <t>10.1016/j.jclepro.2017.01.129</t>
  </si>
  <si>
    <t>Journal of Cleaner Production</t>
  </si>
  <si>
    <t>0959-6526</t>
  </si>
  <si>
    <t>The role of intermediaries in low carbon transitions – Empowering innovations to unlock district heating in the UK</t>
  </si>
  <si>
    <t>Brockway (5)</t>
  </si>
  <si>
    <t>10.3390/en10020203</t>
  </si>
  <si>
    <t>Energies</t>
  </si>
  <si>
    <t>1996-1073</t>
  </si>
  <si>
    <t>From Theory to Econometrics to Energy Policy: Cautionary Tales for Policymaking Using Aggregate Production Functions</t>
  </si>
  <si>
    <t>Ghadiri</t>
  </si>
  <si>
    <t>10.1016/j.powtec.2017.01.047</t>
  </si>
  <si>
    <t>Powder Technology</t>
  </si>
  <si>
    <t>0032-5910</t>
  </si>
  <si>
    <t>Ball Indentation on Powder Beds for Assessing Powder Flowability: Analysis of Operation Window</t>
  </si>
  <si>
    <t>EP/G013047</t>
  </si>
  <si>
    <t>Williams, A. (2)</t>
  </si>
  <si>
    <t>10.1021/acs.energyfuels.6b02639</t>
  </si>
  <si>
    <t>Energy and Fuels</t>
  </si>
  <si>
    <t>0887-0624</t>
  </si>
  <si>
    <t>Some Aspects of the Mechanism of Formation of Smoke from the Combustion of Wood</t>
  </si>
  <si>
    <t>Foyer (2)</t>
  </si>
  <si>
    <t>10.1042/BCJ20160814</t>
  </si>
  <si>
    <t>Biochemical Journal</t>
  </si>
  <si>
    <t>0264-6021</t>
  </si>
  <si>
    <t>Viewing oxidative stress through the lens of oxidative signalling rather than damage</t>
  </si>
  <si>
    <t>Chipperfield (2)</t>
  </si>
  <si>
    <t>10.5194/acp-17-883-2017</t>
  </si>
  <si>
    <t>Determination of the atmospheric lifetime and global warming potential of sulfur hexafluoride using a three-dimensional model</t>
  </si>
  <si>
    <t>Dupont (4)</t>
  </si>
  <si>
    <t>10.1016/j.fuproc.2017.01.026</t>
  </si>
  <si>
    <t>Fuel Processing Technology</t>
  </si>
  <si>
    <t>0378-3820</t>
  </si>
  <si>
    <t>Chemical equilibrium analysis of hydrogen production from shale gas using sorption enhanced chemical looping steam reforming</t>
  </si>
  <si>
    <t>EP/K000446/1</t>
  </si>
  <si>
    <t>Mangan (2)</t>
  </si>
  <si>
    <t>10.1371/journal.pone.0169720</t>
  </si>
  <si>
    <t>Heterogeneous Ice Nucleation by Soufriere Hills Volcanic Ash Immersed in Water Droplets</t>
  </si>
  <si>
    <t>NE/L501542/1</t>
  </si>
  <si>
    <t>Chandrappan</t>
  </si>
  <si>
    <t>10.1016/j.scriptamat.2016.12.028</t>
  </si>
  <si>
    <t>Scripta Materialia</t>
  </si>
  <si>
    <t>1359-6462</t>
  </si>
  <si>
    <t>Devitrification of ultrafast laser plasma produced metastable glass layer</t>
  </si>
  <si>
    <t>EP/M015165/1</t>
  </si>
  <si>
    <t>Grainger (2)</t>
  </si>
  <si>
    <t>10.3390/rs9020153</t>
  </si>
  <si>
    <t>Remote Sensing</t>
  </si>
  <si>
    <t>2072-4292</t>
  </si>
  <si>
    <t>Citizen Observatories and the New Earth Observation Science</t>
  </si>
  <si>
    <t>ST/K006738/1</t>
  </si>
  <si>
    <t>Peckham</t>
  </si>
  <si>
    <t>10.1038/srep44341.</t>
  </si>
  <si>
    <t>Characterization of long and stable de novo single alpha-helix domains provides novel insight into their stability.</t>
  </si>
  <si>
    <t xml:space="preserve">BB/I007423/1 </t>
  </si>
  <si>
    <t xml:space="preserve">BB/M009114/1 </t>
  </si>
  <si>
    <t>Macdonald</t>
  </si>
  <si>
    <t>10.18632/oncotarget.15836</t>
  </si>
  <si>
    <t>Impact Journals</t>
  </si>
  <si>
    <t>Oncotarget</t>
  </si>
  <si>
    <t>1949-2553</t>
  </si>
  <si>
    <t>The PP4R1 sub-unit of protein phosphatase PP4 is essential for inhibition of NF-κB by merkel polyomavirus small tumour antigen</t>
  </si>
  <si>
    <t>MR/K012665/1</t>
  </si>
  <si>
    <t>McNorton (2)</t>
  </si>
  <si>
    <t>Thomsen</t>
  </si>
  <si>
    <t>10.1107/S2053230X17001406</t>
  </si>
  <si>
    <t>International Union of Crystallography</t>
  </si>
  <si>
    <t>Acta Crystallographica F</t>
  </si>
  <si>
    <t>1744-3091</t>
  </si>
  <si>
    <t>The crystal structure of PD1, a Haemophilus surface fibril domain</t>
  </si>
  <si>
    <t>BB/M021610/1</t>
  </si>
  <si>
    <t>Brockway (3)</t>
  </si>
  <si>
    <t>10.3390/en10020202</t>
  </si>
  <si>
    <t>Energy-Extended CES Aggregate Production: Current Aspects of Their Specification and Econometric Estimation</t>
  </si>
  <si>
    <t>Allen, R.</t>
  </si>
  <si>
    <t xml:space="preserve">American Psychological Association </t>
  </si>
  <si>
    <t>Journal of Experimental Psychology: Human Perception and Performance</t>
  </si>
  <si>
    <t>0096-1523</t>
  </si>
  <si>
    <t>Executive and perceptual distraction in visual working memory</t>
  </si>
  <si>
    <t>RES-000-22-2184</t>
  </si>
  <si>
    <t>Ramachandran</t>
  </si>
  <si>
    <t>10.1016/j.xphs.2016.11.016</t>
  </si>
  <si>
    <t>Journal of Pharmaceutical Sciences</t>
  </si>
  <si>
    <t>0022-3549</t>
  </si>
  <si>
    <t>Crystallographic Structure, Intermolecular Packing Energetics, Crystal Morphology and Surface Chemistry of Salmeterol Xinafoate (Form I)</t>
  </si>
  <si>
    <t>EP/L015285/1</t>
  </si>
  <si>
    <t>Ghadiri (2)</t>
  </si>
  <si>
    <t>10.1016/j.powtec.2017.02.024</t>
  </si>
  <si>
    <t>A Review of Bulk Powder Caking</t>
  </si>
  <si>
    <t>EP/K503836/1</t>
  </si>
  <si>
    <t>Baker, T.</t>
  </si>
  <si>
    <t>10.1016/j.tree.2017.01.007</t>
  </si>
  <si>
    <t>Trends in Ecology and Evolution</t>
  </si>
  <si>
    <t>0169-5347</t>
  </si>
  <si>
    <t>Maximising Synergy among Tropical Plant Systematists, Ecologists, and Evolutionary Biologists</t>
  </si>
  <si>
    <t>Dupont (6)</t>
  </si>
  <si>
    <t>10.1021/acs.energyfuels.6b03468</t>
  </si>
  <si>
    <t>Parametric Characterization of Air Gasification of Chlorella vulgaris Biomass</t>
  </si>
  <si>
    <t>EP/P51097X/1</t>
  </si>
  <si>
    <t>Gambino</t>
  </si>
  <si>
    <t>10.1016/j.jpaa.2017.02.013</t>
  </si>
  <si>
    <t>Journal of Pure and Applied Algebra</t>
  </si>
  <si>
    <t>0022-4049</t>
  </si>
  <si>
    <t>The Frobenius condition, right properness, and uniform fibrations</t>
  </si>
  <si>
    <t>EP/M01729X/1</t>
  </si>
  <si>
    <t>Busch (2)</t>
  </si>
  <si>
    <t>10.1016/j.jclepro.2017.02.166</t>
  </si>
  <si>
    <t>Closing the low-carbon material loop using a dynamic whole system approach</t>
  </si>
  <si>
    <t>Carslaw</t>
  </si>
  <si>
    <t>10.1175/BAMS-D-15-00317.1</t>
  </si>
  <si>
    <t>American Meteorological Society</t>
  </si>
  <si>
    <t>Bulletin of the American Meteorological Society</t>
  </si>
  <si>
    <t>0003-0007</t>
  </si>
  <si>
    <t>THE GLOBAL AEROSOL SYNTHESIS AND SCIENCE PROJECT (GASSP): Measurements and modelling to reduce uncertainty</t>
  </si>
  <si>
    <t>NE/J024252/1</t>
  </si>
  <si>
    <t>Smith, C.</t>
  </si>
  <si>
    <t>10.1175/JAMC-D-16-0298.1</t>
  </si>
  <si>
    <t>Journal of Applied Meteorology and Climatology</t>
  </si>
  <si>
    <t>1558-8432</t>
  </si>
  <si>
    <t>Impacts of stratospheric sulfate geoengineering on global solar photovoltaic and concentrating solar power resource</t>
  </si>
  <si>
    <t>EP/I01473X/1</t>
  </si>
  <si>
    <t>Pachos, J.</t>
  </si>
  <si>
    <t>Optimal free descriptions of many-body theories</t>
  </si>
  <si>
    <t>EP/I038683/1</t>
  </si>
  <si>
    <t>EP/P009409/1</t>
  </si>
  <si>
    <t>Hesketh, E.</t>
  </si>
  <si>
    <t>The structures of a naturally empty cowpea mosaic virus particle and its genome-containing counterpart by cryo-electron microscopy</t>
  </si>
  <si>
    <t>BB/L021250/1</t>
  </si>
  <si>
    <t>Titarenko</t>
  </si>
  <si>
    <t>10.1016/j.cpc.2017.02.022</t>
  </si>
  <si>
    <t>Computer Physics Communications</t>
  </si>
  <si>
    <t>0010-4655</t>
  </si>
  <si>
    <t>Hybrid Multicore/vectorisation technique applied to the elastic wave equation on a staggered grid</t>
  </si>
  <si>
    <t>NE/L000423/1</t>
  </si>
  <si>
    <t>Fletcher/McKay</t>
  </si>
  <si>
    <t>10.1016/j.algal.2016.10.015</t>
  </si>
  <si>
    <t>Algal Research</t>
  </si>
  <si>
    <t>2211-9264</t>
  </si>
  <si>
    <t>The seasonal variation of fucoidan within three species of brown macroalgae</t>
  </si>
  <si>
    <t>Chemical Physics Letters</t>
  </si>
  <si>
    <t>0009-2614</t>
  </si>
  <si>
    <t>Fenton/Paavola</t>
  </si>
  <si>
    <t>10.1016/j.worlddev.2016.12.004</t>
  </si>
  <si>
    <t>World Development</t>
  </si>
  <si>
    <t>0305-750X</t>
  </si>
  <si>
    <t>The Role of Microfinance in Household Livelihood Adaptation in Satkhira District, Southwest Bangladesh</t>
  </si>
  <si>
    <t>Shalashilin</t>
  </si>
  <si>
    <t>10.1016/j.cplett.2017.03.007</t>
  </si>
  <si>
    <t>Comparison of ultrafast electron and X-ray diffraction – A computational study</t>
  </si>
  <si>
    <t>EP/I014500/1</t>
  </si>
  <si>
    <t>EP/J001481/1</t>
  </si>
  <si>
    <t>EP/N007549/1</t>
  </si>
  <si>
    <t>Anastasiou</t>
  </si>
  <si>
    <t>10.1016/j.msec.2017.02.116</t>
  </si>
  <si>
    <t>Materials Science and Engineering C</t>
  </si>
  <si>
    <t>0928-4931</t>
  </si>
  <si>
    <t>β-pyrophosphate: A potential biomaterial for dental applications</t>
  </si>
  <si>
    <t>EP/K020234/1</t>
  </si>
  <si>
    <t>Mann</t>
  </si>
  <si>
    <t>10.5194/acp-17-3371-2017</t>
  </si>
  <si>
    <t>Spatial and temporal CCN variations in convection-permitting aerosol microphysics simulations in an idealised marine tropical domain</t>
  </si>
  <si>
    <t>Mangan (3)</t>
  </si>
  <si>
    <t>10.1016/j.icarus.2017.03.012</t>
  </si>
  <si>
    <t>Icarus</t>
  </si>
  <si>
    <t>0019-1035</t>
  </si>
  <si>
    <t>CO2 ice structure and density under Martian atmospheric conditions</t>
  </si>
  <si>
    <t>Temprado</t>
  </si>
  <si>
    <t>10.5194/acp-17-3637-2017</t>
  </si>
  <si>
    <t>Contribution of feldspar and marine organic aerosols to global ice nucleating particle concentrations</t>
  </si>
  <si>
    <t>Phillips (2)</t>
  </si>
  <si>
    <t>10.1371/journal.pone.0171072</t>
  </si>
  <si>
    <t>Forest biomass density across large climate gradients in northern South America is related to water availability but not with temperature</t>
  </si>
  <si>
    <t>Sudmant (2)</t>
  </si>
  <si>
    <t>10.1016/j.uclim.2017.02.011</t>
  </si>
  <si>
    <t>Urban Climate</t>
  </si>
  <si>
    <t>2212-0955</t>
  </si>
  <si>
    <t>Private opportunities, public benefits? The scope for private finance to deliver low-carbon transport systems in Kigali, Rwanda</t>
  </si>
  <si>
    <t>ES/LK006576/1</t>
  </si>
  <si>
    <t>Harris</t>
  </si>
  <si>
    <t>10.1093/nar/gkw815</t>
  </si>
  <si>
    <t>OUP</t>
  </si>
  <si>
    <t>Long-range correlations in the mechanics of small DNA circles under topological stress revealed by multi-scale simulation</t>
  </si>
  <si>
    <t>BB/I019472/1</t>
  </si>
  <si>
    <t>EP/N027639/1</t>
  </si>
  <si>
    <t>Dou</t>
  </si>
  <si>
    <t>10.1109/TGRS.2016.2592679</t>
  </si>
  <si>
    <t>IEEE</t>
  </si>
  <si>
    <t>IEEE Transactions on Geoscience and Remote Sensing</t>
  </si>
  <si>
    <t>Real-Time Hyperbola Recognition and Fitting in GPR Data</t>
  </si>
  <si>
    <t>Freear/Adams</t>
  </si>
  <si>
    <t>10.1109/TUFFC.2016.2628100</t>
  </si>
  <si>
    <t xml:space="preserve">IEEE Transactions on Ultrasonics, Ferroelectrics and Frequency Control </t>
  </si>
  <si>
    <t>An Adaptive Array Excitation Scheme for the Unidirectional Enhancement of Guided Waves</t>
  </si>
  <si>
    <t xml:space="preserve">EP/K029835/1  </t>
  </si>
  <si>
    <t>10.1002/adfm.201606265</t>
  </si>
  <si>
    <t>Advanced Functional Materials</t>
  </si>
  <si>
    <t>1616-301X</t>
  </si>
  <si>
    <t>Multilayered Lipid Membrane Stacks for Biocatalysis Using Membrane Enzymes</t>
  </si>
  <si>
    <t>10.1002/2015GL066003</t>
  </si>
  <si>
    <t>The 2014-2015 eruption of Fogo volcano: Geodetic modeling of Sentinel-1 TOPS interferometry</t>
  </si>
  <si>
    <t>10.1002/jqs.2945</t>
  </si>
  <si>
    <t>10.1002/2016GC006705</t>
  </si>
  <si>
    <t>Geochemistry, Geophysics, Geosystems</t>
  </si>
  <si>
    <t>1525-2027</t>
  </si>
  <si>
    <t>Modeling the impact of melt on seismic properties during mountain building</t>
  </si>
  <si>
    <t>10.1002/2016GL072245</t>
  </si>
  <si>
    <t>High permeability explains the vulnerability of the carbon store in drained tropical peatlands</t>
  </si>
  <si>
    <t>10.1002/2016gl072108</t>
  </si>
  <si>
    <t>Geophysical research letters</t>
  </si>
  <si>
    <t>Cross-Saharan transport of water vapor via recycled cold pool outflows from moist convection.</t>
  </si>
  <si>
    <t>10.1002/cnm.2867</t>
  </si>
  <si>
    <t>International journal for numerical methods in biomedical engineering</t>
  </si>
  <si>
    <t>2040-7939</t>
  </si>
  <si>
    <t>Three-dimensional assessment of impingement risk in geometrically parameterised hips compared with clinical measures.</t>
  </si>
  <si>
    <t>Quarterly Journal of the Royal Meteorological Society</t>
  </si>
  <si>
    <t>10.1002/2016JD025462</t>
  </si>
  <si>
    <t>Sensitivity of midnineteenth century tropospheric ozone to atmospheric chemistry-vegetation interactions</t>
  </si>
  <si>
    <t>10.1002/qj.2991</t>
  </si>
  <si>
    <t>Moist convection and its upscale effects in simulations of the Indian monsoon with explicit and parametrized convection</t>
  </si>
  <si>
    <t>10.1002/2016GL070733</t>
  </si>
  <si>
    <t>Uneven onset and pace of ice-dynamical imbalance in the Amundsen Sea Embayment, West Antarctica</t>
  </si>
  <si>
    <t>10.1002/2016GL071849</t>
  </si>
  <si>
    <t>Collapse of the North American ice saddle 14,500â€‰years ago caused widespread cooling and reduced ocean overturning circulation</t>
  </si>
  <si>
    <t>10.1111/bre.12229</t>
  </si>
  <si>
    <t>Basin Research</t>
  </si>
  <si>
    <t>0950-091X</t>
  </si>
  <si>
    <t>An integrated model of clastic injectites and basin floor lobe complexes: implications for stratigraphic trap plays</t>
  </si>
  <si>
    <t>2169-9313</t>
  </si>
  <si>
    <t>10.1111/cobi.12811</t>
  </si>
  <si>
    <t>Conservation biology : the journal of the Society for Conservation Biology</t>
  </si>
  <si>
    <t>0888-8892</t>
  </si>
  <si>
    <t>Understanding conservationists' perspectives on the new-conservation debate.</t>
  </si>
  <si>
    <t>10.1111/jmg.12228</t>
  </si>
  <si>
    <t>Journal of Metamorphic Geology</t>
  </si>
  <si>
    <t>0263-4929</t>
  </si>
  <si>
    <t>Geochronological challenges posed by continuously developing tectonometamorphic systems: insights from Rb-Sr mica ages from the Cycladic Blueschist Belt, Syros (Greece)</t>
  </si>
  <si>
    <t>10.1002/2016GL071507</t>
  </si>
  <si>
    <t>What drives interannual variation in tree ring oxygen isotopes in the Amazon?</t>
  </si>
  <si>
    <t>10.1002/wcc.438</t>
  </si>
  <si>
    <t>Wiley Interdisciplinary Reviews: Climate Change</t>
  </si>
  <si>
    <t>1757-7780</t>
  </si>
  <si>
    <t>Consumption-based carbon accounting: does it have a future?</t>
  </si>
  <si>
    <t>10.1002/2016GL070711</t>
  </si>
  <si>
    <t>Assessing the level of spatial homogeneity of the agronomic Indian monsoon onset</t>
  </si>
  <si>
    <t>10.1002/2016gl071209</t>
  </si>
  <si>
    <t>Potential negative consequences of geoengineering on crop production: A study of Indian groundnut.</t>
  </si>
  <si>
    <t>10.1002/2016GL070649</t>
  </si>
  <si>
    <t>Role of regional wetland emissions in atmospheric methane variability</t>
  </si>
  <si>
    <t>10.1002/2016JB013350</t>
  </si>
  <si>
    <t>The transport of Icelandic volcanic ash: Insights from northern European cryptotephra records</t>
  </si>
  <si>
    <t>10.1002/2016JD025320</t>
  </si>
  <si>
    <t>Recommendations for diagnosing effective radiative forcing from climate models for CMIP6</t>
  </si>
  <si>
    <t>10.1002/2016JD025625</t>
  </si>
  <si>
    <t>An assessment of precipitation adjustment and feedback computation methods</t>
  </si>
  <si>
    <t>10.1002/jbm.b.33786</t>
  </si>
  <si>
    <t>Journal of biomedical materials research. Part B, Applied biomaterials</t>
  </si>
  <si>
    <t>1552-4973</t>
  </si>
  <si>
    <t>The effects of irradiation on the biological and biomechanical properties of an acellular porcine superflexor tendon graft for cruciate ligament repair.</t>
  </si>
  <si>
    <t>10.1002/anie.201604193</t>
  </si>
  <si>
    <t>Angewandte Chemie (International ed. in English)</t>
  </si>
  <si>
    <t>1433-7851</t>
  </si>
  <si>
    <t>Evaluating New Chemistry to Drive Molecular Discovery: Fit for Purpose?</t>
  </si>
  <si>
    <t>10.1111/sed.12323</t>
  </si>
  <si>
    <t>Sedimentology</t>
  </si>
  <si>
    <t>0037-0746</t>
  </si>
  <si>
    <t>Hybrid event beds dominated by transitional-flow facies: character, distribution and significance in the Maastrichtian Springar Formation, north-west VÃ¸ring Basin, Norwegian Sea</t>
  </si>
  <si>
    <t>10.1002/2016gl068965</t>
  </si>
  <si>
    <t>Small global effect on terrestrial net primary production due to increased fossil fuel aerosol emissions from East Asia since the turn of the century.</t>
  </si>
  <si>
    <t>10.1002/2016gl070356</t>
  </si>
  <si>
    <t>Abrupt BÃ¸lling warming and ice saddle collapse contributions to the Meltwater Pulse 1a rapid sea level rise.</t>
  </si>
  <si>
    <t>10.1002/ldr.2595</t>
  </si>
  <si>
    <t>Land Degradation &amp; Development</t>
  </si>
  <si>
    <t>1085-3278</t>
  </si>
  <si>
    <t>Farmer Perceptions and Responses to Soil Degradation in Swaziland</t>
  </si>
  <si>
    <t>10.1111/1462-2920.13494</t>
  </si>
  <si>
    <t>Environmental microbiology</t>
  </si>
  <si>
    <t>1462-2912</t>
  </si>
  <si>
    <t>Linking microbial diversity and functionality of arctic glacial surface habitats.</t>
  </si>
  <si>
    <t>10.1111/gcb.13410</t>
  </si>
  <si>
    <t>1354-1013</t>
  </si>
  <si>
    <t>10.1002/2016JA022522</t>
  </si>
  <si>
    <t>Journal of Geophysical Research: Space Physics</t>
  </si>
  <si>
    <t>2169-9380</t>
  </si>
  <si>
    <t>Solar cycle response and long-term trends in the mesospheric metal layers</t>
  </si>
  <si>
    <t>10.1111/nbu.12217</t>
  </si>
  <si>
    <t>Nutrition Bulletin</t>
  </si>
  <si>
    <t>1471-9827</t>
  </si>
  <si>
    <t>Strengthening the Reporting of Observational Studies in Epidemiology - nutritional epidemiology (STROBE-nut): An extension of the STROBE statement</t>
  </si>
  <si>
    <t>Urwin</t>
  </si>
  <si>
    <t>10.1111/gcb.13676</t>
  </si>
  <si>
    <t>Global Change Biology</t>
  </si>
  <si>
    <t>Climate change is predicted to alter the current pest status of Globodera pallida and G. rostochiensis in the UK</t>
  </si>
  <si>
    <t>BB/J015563/1</t>
  </si>
  <si>
    <t>Brown</t>
  </si>
  <si>
    <t>10.1002/eco.1855</t>
  </si>
  <si>
    <t>Ecohydrology</t>
  </si>
  <si>
    <t>Organic sediment pulses impact rivers across multiple levels of ecological organisation</t>
  </si>
  <si>
    <t>NE/F/013663/1</t>
  </si>
  <si>
    <t>NE/G00224X/1</t>
  </si>
  <si>
    <t>Young</t>
  </si>
  <si>
    <t>10.1002/bse.1966</t>
  </si>
  <si>
    <t>Business Strategy and the Environment</t>
  </si>
  <si>
    <t>Sustainable retailing ? influencing consumer behaviour on food waste</t>
  </si>
  <si>
    <t>ES/L011891/1</t>
  </si>
  <si>
    <t>Ingleby</t>
  </si>
  <si>
    <t>10.1002/2017GL072865</t>
  </si>
  <si>
    <t>Omori-like decay of postseismic velocities following continental earthquakes</t>
  </si>
  <si>
    <t>Jennings</t>
  </si>
  <si>
    <t>10.1177/0954411916667410</t>
  </si>
  <si>
    <t>Sage</t>
  </si>
  <si>
    <t>Proceedings of the IMechE</t>
  </si>
  <si>
    <t>PEEK-OPTIMA™ as an Alternative to Cobalt Chrome in the Femoral Component of Total Knee Replacement: A Preliminary Study</t>
  </si>
  <si>
    <t>Gouldson</t>
  </si>
  <si>
    <t>10.1177/0956247816677775</t>
  </si>
  <si>
    <t>Environment &amp; Urbanization</t>
  </si>
  <si>
    <t>Can low-carbon urban development be pro-poor? The case of Kolkata, India</t>
  </si>
  <si>
    <t>Muench</t>
  </si>
  <si>
    <t>10.1080/09687688.2016.1221533</t>
  </si>
  <si>
    <t>T&amp;F</t>
  </si>
  <si>
    <t>Molecular Membrane Biology</t>
  </si>
  <si>
    <t>The changing landscape of membrane protein structural biology through developments in electron microscopy</t>
  </si>
  <si>
    <t>Hollin</t>
  </si>
  <si>
    <t>10.1080/09505431.2016.1238886</t>
  </si>
  <si>
    <t>Science as Culture</t>
  </si>
  <si>
    <t>Autistic heterogeneity: Linking uncertainties and indeterminacies</t>
  </si>
  <si>
    <t>Stark</t>
  </si>
  <si>
    <t>10.1080/2159032X.2016.1246156</t>
  </si>
  <si>
    <t>Heritage &amp; Society</t>
  </si>
  <si>
    <t>Experiencing the Digital World: The Cultural Value of Digital Engagement with Heritage</t>
  </si>
  <si>
    <t>AH/L014424/1</t>
  </si>
  <si>
    <t>Conner</t>
  </si>
  <si>
    <t>10.1080/10463283.2016.1245940</t>
  </si>
  <si>
    <t>European Review of Social Psychology</t>
  </si>
  <si>
    <t>The Question-Behaviour Effect:  A Theoretical and Methodological Review and Meta-Analysis</t>
  </si>
  <si>
    <t>Narayanaswamy</t>
  </si>
  <si>
    <t>10.1080/01436597.2016.1173511</t>
  </si>
  <si>
    <t>Third World Quarterly</t>
  </si>
  <si>
    <t>Whose feminism counts? Gender(ed) knowledge and professionalisation in development</t>
  </si>
  <si>
    <t>EUR</t>
  </si>
  <si>
    <t>USD</t>
  </si>
  <si>
    <t>GBP</t>
  </si>
  <si>
    <t>CHF</t>
  </si>
  <si>
    <t>CC BY NC ND</t>
  </si>
  <si>
    <t>Unknown</t>
  </si>
  <si>
    <t>WRRO licence.</t>
  </si>
  <si>
    <t>WRRO In Press.</t>
  </si>
  <si>
    <t>No file in WRRO.</t>
  </si>
  <si>
    <t>WRRO Licence</t>
  </si>
  <si>
    <t>WRRO version.</t>
  </si>
  <si>
    <t>EOR/In Press</t>
  </si>
  <si>
    <t>http://eprints.whiterose.ac.uk/100598/</t>
  </si>
  <si>
    <t>http://eprints.whiterose.ac.uk/103114/</t>
  </si>
  <si>
    <t>http://eprints.whiterose.ac.uk/101801/</t>
  </si>
  <si>
    <t>http://eprints.whiterose.ac.uk/101207/</t>
  </si>
  <si>
    <t>http://eprints.whiterose.ac.uk/102015/</t>
  </si>
  <si>
    <t>http://eprints.whiterose.ac.uk/102556/</t>
  </si>
  <si>
    <t>http://eprints.whiterose.ac.uk/104215/</t>
  </si>
  <si>
    <t>http://eprints.whiterose.ac.uk/102962/</t>
  </si>
  <si>
    <t>http://eprints.whiterose.ac.uk/103108/</t>
  </si>
  <si>
    <t>http://eprints.whiterose.ac.uk/103397/</t>
  </si>
  <si>
    <t>http://eprints.whiterose.ac.uk/102511/</t>
  </si>
  <si>
    <t>http://eprints.whiterose.ac.uk/104346/</t>
  </si>
  <si>
    <t>http://eprints.whiterose.ac.uk/94405/</t>
  </si>
  <si>
    <t>http://eprints.whiterose.ac.uk/102969/</t>
  </si>
  <si>
    <t>http://eprints.whiterose.ac.uk/102877/</t>
  </si>
  <si>
    <t>http://eprints.whiterose.ac.uk/104136/</t>
  </si>
  <si>
    <t>http://eprints.whiterose.ac.uk/103816/</t>
  </si>
  <si>
    <t>http://eprints.whiterose.ac.uk/105060/</t>
  </si>
  <si>
    <t>http://eprints.whiterose.ac.uk/102608/</t>
  </si>
  <si>
    <t>http://eprints.whiterose.ac.uk/103924/</t>
  </si>
  <si>
    <t>http://eprints.whiterose.ac.uk/103815/</t>
  </si>
  <si>
    <t>http://eprints.whiterose.ac.uk/102053/</t>
  </si>
  <si>
    <t>http://eprints.whiterose.ac.uk/104256/</t>
  </si>
  <si>
    <t>http://eprints.whiterose.ac.uk/102261/</t>
  </si>
  <si>
    <t>http://eprints.whiterose.ac.uk/104538/</t>
  </si>
  <si>
    <t>http://eprints.whiterose.ac.uk/104507/</t>
  </si>
  <si>
    <t>http://eprints.whiterose.ac.uk/106693/</t>
  </si>
  <si>
    <t>http://eprints.whiterose.ac.uk/105846/</t>
  </si>
  <si>
    <t>http://eprints.whiterose.ac.uk/105249/</t>
  </si>
  <si>
    <t>http://eprints.whiterose.ac.uk/104680/</t>
  </si>
  <si>
    <t>http://eprints.whiterose.ac.uk/104708/</t>
  </si>
  <si>
    <t>http://eprints.whiterose.ac.uk/103399/</t>
  </si>
  <si>
    <t>http://eprints.whiterose.ac.uk/104893/</t>
  </si>
  <si>
    <t>http://eprints.whiterose.ac.uk/105135/</t>
  </si>
  <si>
    <t>http://eprints.whiterose.ac.uk/105409/</t>
  </si>
  <si>
    <t>http://eprints.whiterose.ac.uk/105119/</t>
  </si>
  <si>
    <t>http://eprints.whiterose.ac.uk/105149/</t>
  </si>
  <si>
    <t>http://eprints.whiterose.ac.uk/104651/</t>
  </si>
  <si>
    <t>http://eprints.whiterose.ac.uk/103966/</t>
  </si>
  <si>
    <t>http://eprints.whiterose.ac.uk/105518/</t>
  </si>
  <si>
    <t>http://eprints.whiterose.ac.uk/108395/</t>
  </si>
  <si>
    <t>http://eprints.whiterose.ac.uk/106958/</t>
  </si>
  <si>
    <t>http://eprints.whiterose.ac.uk/106277/</t>
  </si>
  <si>
    <t>http://eprints.whiterose.ac.uk/107375/</t>
  </si>
  <si>
    <t>http://eprints.whiterose.ac.uk/110129/</t>
  </si>
  <si>
    <t>http://eprints.whiterose.ac.uk/106314/</t>
  </si>
  <si>
    <t>http://eprints.whiterose.ac.uk/107148/</t>
  </si>
  <si>
    <t>http://eprints.whiterose.ac.uk/108510/</t>
  </si>
  <si>
    <t>http://eprints.whiterose.ac.uk/96053/</t>
  </si>
  <si>
    <t>http://eprints.whiterose.ac.uk/105567/</t>
  </si>
  <si>
    <t>http://eprints.whiterose.ac.uk/108509/</t>
  </si>
  <si>
    <t>http://eprints.whiterose.ac.uk/106583/</t>
  </si>
  <si>
    <t>http://eprints.whiterose.ac.uk/100084/</t>
  </si>
  <si>
    <t>http://eprints.whiterose.ac.uk/106301/</t>
  </si>
  <si>
    <t>http://eprints.whiterose.ac.uk/106986/</t>
  </si>
  <si>
    <t>In Symplectic. WRRO?</t>
  </si>
  <si>
    <t>http://eprints.whiterose.ac.uk/107347/</t>
  </si>
  <si>
    <t>http://eprints.whiterose.ac.uk/107349/</t>
  </si>
  <si>
    <t>http://eprints.whiterose.ac.uk/107714/</t>
  </si>
  <si>
    <t>http://eprints.whiterose.ac.uk/107592/</t>
  </si>
  <si>
    <t>http://eprints.whiterose.ac.uk/107631/</t>
  </si>
  <si>
    <t>http://eprints.whiterose.ac.uk/106961/</t>
  </si>
  <si>
    <t>http://eprints.whiterose.ac.uk/106581/</t>
  </si>
  <si>
    <t>http://eprints.whiterose.ac.uk/110157/</t>
  </si>
  <si>
    <t>http://eprints.whiterose.ac.uk/108413/</t>
  </si>
  <si>
    <t>http://eprints.whiterose.ac.uk/107525/</t>
  </si>
  <si>
    <t>http://eprints.whiterose.ac.uk/108514/</t>
  </si>
  <si>
    <t>http://eprints.whiterose.ac.uk/108539/</t>
  </si>
  <si>
    <t>http://eprints.whiterose.ac.uk/108893/</t>
  </si>
  <si>
    <t>http://eprints.whiterose.ac.uk/106287/</t>
  </si>
  <si>
    <t>http://eprints.whiterose.ac.uk/109550/</t>
  </si>
  <si>
    <t>http://eprints.whiterose.ac.uk/108953/</t>
  </si>
  <si>
    <t>http://eprints.whiterose.ac.uk/109148/</t>
  </si>
  <si>
    <t>http://eprints.whiterose.ac.uk/109029/</t>
  </si>
  <si>
    <t>http://eprints.whiterose.ac.uk/107288/</t>
  </si>
  <si>
    <t>http://eprints.whiterose.ac.uk/111207/</t>
  </si>
  <si>
    <t>http://eprints.whiterose.ac.uk/112539/</t>
  </si>
  <si>
    <t>http://eprints.whiterose.ac.uk/110258/</t>
  </si>
  <si>
    <t>http://eprints.whiterose.ac.uk/108954/</t>
  </si>
  <si>
    <t>http://eprints.whiterose.ac.uk/99402/</t>
  </si>
  <si>
    <t>http://eprints.whiterose.ac.uk/106956/</t>
  </si>
  <si>
    <t>http://eprints.whiterose.ac.uk/110055/</t>
  </si>
  <si>
    <t>http://eprints.whiterose.ac.uk/109902/</t>
  </si>
  <si>
    <t>http://eprints.whiterose.ac.uk/110177/</t>
  </si>
  <si>
    <t>http://eprints.whiterose.ac.uk/102434/</t>
  </si>
  <si>
    <t>http://eprints.whiterose.ac.uk/109246/</t>
  </si>
  <si>
    <t>http://eprints.whiterose.ac.uk/110275/</t>
  </si>
  <si>
    <t>http://eprints.whiterose.ac.uk/110442/</t>
  </si>
  <si>
    <t>http://eprints.whiterose.ac.uk/111516/</t>
  </si>
  <si>
    <t>http://eprints.whiterose.ac.uk/110464/</t>
  </si>
  <si>
    <t>http://eprints.whiterose.ac.uk/110105/</t>
  </si>
  <si>
    <t>http://eprints.whiterose.ac.uk/110650/</t>
  </si>
  <si>
    <t>http://eprints.whiterose.ac.uk/111024/</t>
  </si>
  <si>
    <t>http://eprints.whiterose.ac.uk/110633/</t>
  </si>
  <si>
    <t>http://eprints.whiterose.ac.uk/111277/</t>
  </si>
  <si>
    <t>http://eprints.whiterose.ac.uk/111214/</t>
  </si>
  <si>
    <t>http://eprints.whiterose.ac.uk/112300/</t>
  </si>
  <si>
    <t>http://eprints.whiterose.ac.uk/111129/</t>
  </si>
  <si>
    <t>http://eprints.whiterose.ac.uk/110992/</t>
  </si>
  <si>
    <t>http://eprints.whiterose.ac.uk/111013/</t>
  </si>
  <si>
    <t>http://eprints.whiterose.ac.uk/111819/</t>
  </si>
  <si>
    <t>http://eprints.whiterose.ac.uk/110704/</t>
  </si>
  <si>
    <t>http://eprints.whiterose.ac.uk/110988/</t>
  </si>
  <si>
    <t>http://eprints.whiterose.ac.uk/110330/</t>
  </si>
  <si>
    <t>http://eprints.whiterose.ac.uk/112260/</t>
  </si>
  <si>
    <t>http://eprints.whiterose.ac.uk/112576/</t>
  </si>
  <si>
    <t>http://eprints.whiterose.ac.uk/112139/</t>
  </si>
  <si>
    <t>http://eprints.whiterose.ac.uk/111410/</t>
  </si>
  <si>
    <t>http://eprints.whiterose.ac.uk/112314/</t>
  </si>
  <si>
    <t>http://eprints.whiterose.ac.uk/112544/</t>
  </si>
  <si>
    <t>http://eprints.whiterose.ac.uk/108859/</t>
  </si>
  <si>
    <t>http://eprints.whiterose.ac.uk/112336/</t>
  </si>
  <si>
    <t>http://eprints.whiterose.ac.uk/112468/</t>
  </si>
  <si>
    <t>http://eprints.whiterose.ac.uk/112620/</t>
  </si>
  <si>
    <t>http://eprints.whiterose.ac.uk/111801/</t>
  </si>
  <si>
    <t>http://eprints.whiterose.ac.uk/112915/</t>
  </si>
  <si>
    <t>http://eprints.whiterose.ac.uk/112809/</t>
  </si>
  <si>
    <t>http://eprints.whiterose.ac.uk/112969/</t>
  </si>
  <si>
    <t>http://eprints.whiterose.ac.uk/113066/</t>
  </si>
  <si>
    <t>http://eprints.whiterose.ac.uk/109822/</t>
  </si>
  <si>
    <t>http://eprints.whiterose.ac.uk/108963/</t>
  </si>
  <si>
    <t>http://eprints.whiterose.ac.uk/113292/</t>
  </si>
  <si>
    <t>http://eprints.whiterose.ac.uk/112893/</t>
  </si>
  <si>
    <t>http://eprints.whiterose.ac.uk/113340/</t>
  </si>
  <si>
    <t>http://eprints.whiterose.ac.uk/113611/</t>
  </si>
  <si>
    <t>http://eprints.whiterose.ac.uk/113720/</t>
  </si>
  <si>
    <t>http://eprints.whiterose.ac.uk/113595/</t>
  </si>
  <si>
    <t>http://eprints.whiterose.ac.uk/113498/</t>
  </si>
  <si>
    <t>http://eprints.whiterose.ac.uk/106841/</t>
  </si>
  <si>
    <t>http://eprints.whiterose.ac.uk/102528/</t>
  </si>
  <si>
    <t>http://eprints.whiterose.ac.uk/108802/</t>
  </si>
  <si>
    <t>WRRO URL</t>
  </si>
  <si>
    <t>Invoice Number</t>
  </si>
  <si>
    <t>W1342489</t>
  </si>
  <si>
    <t>W1343772</t>
  </si>
  <si>
    <t>W1343481</t>
  </si>
  <si>
    <t>W1343575</t>
  </si>
  <si>
    <t>048046 &amp; 048136 &amp; 048252</t>
  </si>
  <si>
    <t>W1344570</t>
  </si>
  <si>
    <t>2129410I</t>
  </si>
  <si>
    <t>APC502030949</t>
  </si>
  <si>
    <t xml:space="preserve">BG-PUC-2016-80 </t>
  </si>
  <si>
    <t>W1347941</t>
  </si>
  <si>
    <t>W1345097</t>
  </si>
  <si>
    <t>W1348684</t>
  </si>
  <si>
    <t>W1349317</t>
  </si>
  <si>
    <t>W1350150</t>
  </si>
  <si>
    <t>APC502055656</t>
  </si>
  <si>
    <t>APC502058302</t>
  </si>
  <si>
    <t>PAB180125</t>
  </si>
  <si>
    <t>W1353950</t>
  </si>
  <si>
    <t>W1352038</t>
  </si>
  <si>
    <t>13701CV9</t>
  </si>
  <si>
    <t>ACP-PUC-2016-310</t>
  </si>
  <si>
    <t>ACP-PUC-2016-303</t>
  </si>
  <si>
    <t>ACP-PUC-2016-353</t>
  </si>
  <si>
    <t>GMD-PUC-2016-70</t>
  </si>
  <si>
    <t>W1354086</t>
  </si>
  <si>
    <t>W1354298</t>
  </si>
  <si>
    <t>RLNK502080092</t>
  </si>
  <si>
    <t>W1355723</t>
  </si>
  <si>
    <t>W1355948</t>
  </si>
  <si>
    <t>W1356438</t>
  </si>
  <si>
    <t>PAB182335</t>
  </si>
  <si>
    <t>W1356437</t>
  </si>
  <si>
    <t xml:space="preserve">0062270-2 </t>
  </si>
  <si>
    <t>W1358183</t>
  </si>
  <si>
    <t>APC502102386</t>
  </si>
  <si>
    <t>ACP-PUC-2016-417</t>
  </si>
  <si>
    <t>W1356596</t>
  </si>
  <si>
    <t xml:space="preserve">ACP-PUC-2016-470 </t>
  </si>
  <si>
    <t>12837CV2</t>
  </si>
  <si>
    <t xml:space="preserve">2016-0061497-2 </t>
  </si>
  <si>
    <t>sensors-149937</t>
  </si>
  <si>
    <t xml:space="preserve">GMD-PUC-2016-121 </t>
  </si>
  <si>
    <t>W1362920</t>
  </si>
  <si>
    <t>W1362921</t>
  </si>
  <si>
    <t>W1363208</t>
  </si>
  <si>
    <t>W1364852</t>
  </si>
  <si>
    <t>Applsci-159360</t>
  </si>
  <si>
    <t>14066CV3</t>
  </si>
  <si>
    <t>W1365970</t>
  </si>
  <si>
    <t>W1366399</t>
  </si>
  <si>
    <t>W1368137</t>
  </si>
  <si>
    <t>ACP-PUC-2016-576</t>
  </si>
  <si>
    <t>14192CV5</t>
  </si>
  <si>
    <t>CC Payment</t>
  </si>
  <si>
    <t>W1370135</t>
  </si>
  <si>
    <t>W1370322</t>
  </si>
  <si>
    <t>W1370321</t>
  </si>
  <si>
    <t>W1373208</t>
  </si>
  <si>
    <t>APC502178641</t>
  </si>
  <si>
    <t>W1371621</t>
  </si>
  <si>
    <t>APC502178942</t>
  </si>
  <si>
    <t>W1372158</t>
  </si>
  <si>
    <t xml:space="preserve">TC-PUC-2017-28 </t>
  </si>
  <si>
    <t>W1372387</t>
  </si>
  <si>
    <t>W1373492</t>
  </si>
  <si>
    <t>energies-165201</t>
  </si>
  <si>
    <t>W1373663</t>
  </si>
  <si>
    <t>APC502191655</t>
  </si>
  <si>
    <t>APC502204088</t>
  </si>
  <si>
    <t>ACP-PUC-2017-108</t>
  </si>
  <si>
    <t>W1374188</t>
  </si>
  <si>
    <t>PAB190656</t>
  </si>
  <si>
    <t>W1369803</t>
  </si>
  <si>
    <t xml:space="preserve">remotesensing-146227 </t>
  </si>
  <si>
    <t>OT024660</t>
  </si>
  <si>
    <t xml:space="preserve">E-10724 </t>
  </si>
  <si>
    <t>energies-165173</t>
  </si>
  <si>
    <t>SI169093</t>
  </si>
  <si>
    <t>14399CV2</t>
  </si>
  <si>
    <t>APC502223995</t>
  </si>
  <si>
    <t>W1378647</t>
  </si>
  <si>
    <t>W1367027</t>
  </si>
  <si>
    <t>W1369047</t>
  </si>
  <si>
    <t>W1381216</t>
  </si>
  <si>
    <t>ACP-PUC-2017-231</t>
  </si>
  <si>
    <t>ACP-PUC-2017-249</t>
  </si>
  <si>
    <t>PAB193110</t>
  </si>
  <si>
    <t>W1380838</t>
  </si>
  <si>
    <t>Harrison</t>
  </si>
  <si>
    <t>Palmer</t>
  </si>
  <si>
    <t>10.1042/BST20160027</t>
  </si>
  <si>
    <t>The varied functions of aluminium-activated malate transporters–much more than aluminium resistance</t>
  </si>
  <si>
    <t>BB/J014443/1</t>
  </si>
  <si>
    <t>O'Sullivan</t>
  </si>
  <si>
    <t>10.5194/acp-16-7879-2016</t>
  </si>
  <si>
    <t>The adsorption of fungal ice-nucleating proteins on mineral dusts: a terrestrial reservoir of atmospheric ice-nucleating particles</t>
  </si>
  <si>
    <t>Anastasiou (2)</t>
  </si>
  <si>
    <t>10.1016/j.matdes.2016.03.159</t>
  </si>
  <si>
    <t>Materials and Design</t>
  </si>
  <si>
    <t>0261-3069</t>
  </si>
  <si>
    <t>Sintering of calcium phosphates with a femtosecond pulsed laser for hard tissue engineering</t>
  </si>
  <si>
    <t>Bray</t>
  </si>
  <si>
    <t>10.1021/acs.est.5b06178</t>
  </si>
  <si>
    <t>ACS</t>
  </si>
  <si>
    <t>Environmental Science and Technology</t>
  </si>
  <si>
    <t>0013-936X</t>
  </si>
  <si>
    <t>Structural Fe(II) Oxidation in Biotite by an Ectomycorrhizal Fungi Drives Mechanical Forcing</t>
  </si>
  <si>
    <t>NE/C004566/1</t>
  </si>
  <si>
    <t>NE/J022365/1</t>
  </si>
  <si>
    <t>Grainger</t>
  </si>
  <si>
    <t>10.1016/j.envsci.2016.03.009</t>
  </si>
  <si>
    <t>Environmental Science &amp; Policy</t>
  </si>
  <si>
    <t>Designing a new science-policy communication mechanism for the UN Convention to Combat Desertification</t>
  </si>
  <si>
    <t>Walker</t>
  </si>
  <si>
    <t>10.1038/srep29981</t>
  </si>
  <si>
    <t>Seismic evidence for flow in the hydrated mantle wedge of the Ryukyu subduction zone</t>
  </si>
  <si>
    <t>NE/K008803/1</t>
  </si>
  <si>
    <t>10.1016/j.jmbbm.2016.06.005</t>
  </si>
  <si>
    <t>Influence of contact pressure, cross-shear and counterface material on the wear of PEEK and CFR-PEEK for orthopaedic applications</t>
  </si>
  <si>
    <t>http://eprints.whiterose.ac.uk/100692/</t>
  </si>
  <si>
    <t>Hare</t>
  </si>
  <si>
    <t>10.1016/j.ces.2016.04.041</t>
  </si>
  <si>
    <t>Chemical Engineering Science</t>
  </si>
  <si>
    <t>0009-2509</t>
  </si>
  <si>
    <t>Analysis of milling of dry compacted ribbons by distinct element method</t>
  </si>
  <si>
    <t>IAA Award</t>
  </si>
  <si>
    <t>http://eprints.whiterose.ac.uk/102277/</t>
  </si>
  <si>
    <t>McKimmie</t>
  </si>
  <si>
    <t>10.1016/j.immuni.2016.06.002</t>
  </si>
  <si>
    <t>Cell Press</t>
  </si>
  <si>
    <t>Immunity</t>
  </si>
  <si>
    <t>1074-7613</t>
  </si>
  <si>
    <t>Host Inflammatory Response to Mosquito Bites Enhances the Severity of Arbovirus Infection</t>
  </si>
  <si>
    <t>G1001724</t>
  </si>
  <si>
    <t>Mullen</t>
  </si>
  <si>
    <t>10.1016/j.erss.2016.03.026</t>
  </si>
  <si>
    <t>Energy Research and Social Science</t>
  </si>
  <si>
    <t>2214-6296</t>
  </si>
  <si>
    <t>Mobility justice in low carbon energy transitions</t>
  </si>
  <si>
    <t>EP/K011723/1</t>
  </si>
  <si>
    <t>http://eprints.whiterose.ac.uk/98353/</t>
  </si>
  <si>
    <t>http://eprints.whiterose.ac.uk/101334/</t>
  </si>
  <si>
    <t>Mullen (2)</t>
  </si>
  <si>
    <t>10.1016/j.erss.2016.05.019</t>
  </si>
  <si>
    <t>Enerrgy Research and Social Science</t>
  </si>
  <si>
    <t>Energy demand for everyday mobility and domestic life: Exploring the justice implications</t>
  </si>
  <si>
    <t>http://eprints.whiterose.ac.uk/101822/</t>
  </si>
  <si>
    <t>Zakkaroff</t>
  </si>
  <si>
    <t>10.1117/1.JMI.3.2.024002</t>
  </si>
  <si>
    <t>SPIE</t>
  </si>
  <si>
    <t>Journal of Medical Imaging</t>
  </si>
  <si>
    <t>2329-4302</t>
  </si>
  <si>
    <t>Investigation into diagnostic accuracy of common strategies for automated perfusion motion correction</t>
  </si>
  <si>
    <t>WT 088908/Z/ 09/Z</t>
  </si>
  <si>
    <t>http://eprints.whiterose.ac.uk/99881/</t>
  </si>
  <si>
    <t>Stone (2)</t>
  </si>
  <si>
    <t>10.5194/amt-9-2827-2016</t>
  </si>
  <si>
    <t>Atmospheric Measurement Techniques</t>
  </si>
  <si>
    <t>1867-1381</t>
  </si>
  <si>
    <t>Measurement of OH reactivity by laser flash photolysis coupled with laser-induced fluorescence spectroscopy</t>
  </si>
  <si>
    <t>NE/H003193/1</t>
  </si>
  <si>
    <t>NE/J008990/1</t>
  </si>
  <si>
    <t>NE/L010798/1</t>
  </si>
  <si>
    <t>http://eprints.whiterose.ac.uk/102360/</t>
  </si>
  <si>
    <t>Stone</t>
  </si>
  <si>
    <t>10.1063/1.4950906</t>
  </si>
  <si>
    <t>AIP</t>
  </si>
  <si>
    <t>Review of Scientific Instruments</t>
  </si>
  <si>
    <t>0034-6748</t>
  </si>
  <si>
    <t>An instrument to measure fast gas phase radical kinetics at high temperatures and pressures</t>
  </si>
  <si>
    <t>EP/J010871/1</t>
  </si>
  <si>
    <t>http://eprints.whiterose.ac.uk/99591/</t>
  </si>
  <si>
    <t>Mushtaq (5)</t>
  </si>
  <si>
    <t>10.1016/j.jsurg.2016.05.001</t>
  </si>
  <si>
    <t>Journal of Surgical Education</t>
  </si>
  <si>
    <t>1931-7204</t>
  </si>
  <si>
    <t>Laparoscopic Motor Learning and Workspace Exploration</t>
  </si>
  <si>
    <t>EP/K503526/1</t>
  </si>
  <si>
    <t>http://eprints.whiterose.ac.uk/99265/</t>
  </si>
  <si>
    <t>Cox</t>
  </si>
  <si>
    <t>10.1016/j.pepi.2016.03.012</t>
  </si>
  <si>
    <t>Physics of the Earth and Planetary Interiors</t>
  </si>
  <si>
    <t>0031-9201</t>
  </si>
  <si>
    <t>The observational signature of modelled torsional waves and comparison to geomagnetic jerks</t>
  </si>
  <si>
    <t>NE/I012052/1</t>
  </si>
  <si>
    <t>http://eprints.whiterose.ac.uk/97781/</t>
  </si>
  <si>
    <t>Mattioli</t>
  </si>
  <si>
    <t>10.1016/j.erss.2016.03.025</t>
  </si>
  <si>
    <t>Transport needs in a climate-constrained world. A novel framework to reconcile social and environmental sustainability in transport</t>
  </si>
  <si>
    <t>EP/M008096/1</t>
  </si>
  <si>
    <t>http://eprints.whiterose.ac.uk/97125/</t>
  </si>
  <si>
    <t>Mattioli (2)</t>
  </si>
  <si>
    <t>10.1016/j.tra.2016.04.010</t>
  </si>
  <si>
    <t>Transportation Research Part A</t>
  </si>
  <si>
    <t>0965-8564</t>
  </si>
  <si>
    <t>Car dependent practices: Findings from a sequence pattern mining study of UK time use data</t>
  </si>
  <si>
    <t>http://eprints.whiterose.ac.uk/99211/</t>
  </si>
  <si>
    <t>Mattioli (3)</t>
  </si>
  <si>
    <t>10.1016/j.tbs.2016.04.002</t>
  </si>
  <si>
    <t>Travel Behaviour and Society</t>
  </si>
  <si>
    <t>2214-367X</t>
  </si>
  <si>
    <t>Gross polluters for food shopping travel: An activity-based typology</t>
  </si>
  <si>
    <t>http://eprints.whiterose.ac.uk/99210/</t>
  </si>
  <si>
    <t>Li, J.</t>
  </si>
  <si>
    <t>10.1016/j.jbiomech.2016.03.050</t>
  </si>
  <si>
    <t>The influence of the representation of collagen fibre organisation on the cartilage contact mechanics of the hip joint</t>
  </si>
  <si>
    <t>WT088908/z/09/z</t>
  </si>
  <si>
    <t>http://eprints.whiterose.ac.uk/99566/</t>
  </si>
  <si>
    <t>Mankouri</t>
  </si>
  <si>
    <t>10.1074/jbc.M115.692673</t>
  </si>
  <si>
    <t>ASBMB</t>
  </si>
  <si>
    <t>The Journal of Biological Chemistry</t>
  </si>
  <si>
    <t>0021-9258</t>
  </si>
  <si>
    <t>Modulation of Potassium Channels Inhibits Bunyavirus Infection</t>
  </si>
  <si>
    <t>MC_UU_12014/8</t>
  </si>
  <si>
    <t>http://eprints.whiterose.ac.uk/98709/</t>
  </si>
  <si>
    <t>Saha</t>
  </si>
  <si>
    <t>ARTS</t>
  </si>
  <si>
    <t>10.1016/j.jhg.2016.05.016</t>
  </si>
  <si>
    <t>Journal of Historical Geography</t>
  </si>
  <si>
    <t>0305-7488</t>
  </si>
  <si>
    <t>Milk to Mandalay: dairy consumption, animal history and the political geography of colonial Burma</t>
  </si>
  <si>
    <t>AH/L014939/1</t>
  </si>
  <si>
    <t>http://eprints.whiterose.ac.uk/100268/</t>
  </si>
  <si>
    <t>Summers</t>
  </si>
  <si>
    <t>10.1016/j.apenergy.2016.03.076</t>
  </si>
  <si>
    <t>An experimental and theoretical investigation of the extent of bypass air within data centres employing aisle containment, and its impact on power consumption</t>
  </si>
  <si>
    <t>http://eprints.whiterose.ac.uk/101005/</t>
  </si>
  <si>
    <t>McDowall</t>
  </si>
  <si>
    <t>10.1534/g3.116.029405</t>
  </si>
  <si>
    <t>Genetics Society of America</t>
  </si>
  <si>
    <t>G3</t>
  </si>
  <si>
    <t>2160-1836</t>
  </si>
  <si>
    <t>An Improved Binary Vector and Escherichia coli Strain for Agrobacterium tumefaciens-Mediated Plant Transformation</t>
  </si>
  <si>
    <t>BB/J01443/1</t>
  </si>
  <si>
    <t>http://eprints.whiterose.ac.uk/100003/</t>
  </si>
  <si>
    <t>Witte</t>
  </si>
  <si>
    <t>10.1016/j.jacc.2016.03.508</t>
  </si>
  <si>
    <t>Journal of the American College of Cardiology</t>
  </si>
  <si>
    <t>0735-1097</t>
  </si>
  <si>
    <t>Effects of Vitamin D on Cardiac Function in Patients With Chronic HF : The VINDICATE Study</t>
  </si>
  <si>
    <t>MR/J00281X/1</t>
  </si>
  <si>
    <t>http://eprints.whiterose.ac.uk/97488/</t>
  </si>
  <si>
    <t>10.1016/j.scitotenv.2016.06.169</t>
  </si>
  <si>
    <t>Science of the Total Environment</t>
  </si>
  <si>
    <t>0048-9697</t>
  </si>
  <si>
    <t>Macroinvertebrate community assembly in pools created during peatland restoration</t>
  </si>
  <si>
    <t>http://eprints.whiterose.ac.uk/101984/</t>
  </si>
  <si>
    <t>10.1371/journal.pone.0151354</t>
  </si>
  <si>
    <t>Robot Guided ‘Pen Skill’ Training in Children with Motor Difficulties</t>
  </si>
  <si>
    <t>ECD Award</t>
  </si>
  <si>
    <t>King (2)</t>
  </si>
  <si>
    <t>10.1093/tcbh/hww025</t>
  </si>
  <si>
    <t>Twentieth Century British History</t>
  </si>
  <si>
    <t>0955-2359</t>
  </si>
  <si>
    <t>Future Citizens: Cultural and Political Conceptions of Children in Britain, 1930s-1950s</t>
  </si>
  <si>
    <t>AH/M006220/1</t>
  </si>
  <si>
    <t>http://eprints.whiterose.ac.uk/99335/</t>
  </si>
  <si>
    <t>10.2196/mhealth.4520</t>
  </si>
  <si>
    <t>Weight Loss Associated With Different Patterns of Self-Monitoring Using the Mobile Phone App My Meal Mate</t>
  </si>
  <si>
    <t>http://eprints.whiterose.ac.uk/111315/</t>
  </si>
  <si>
    <t>Manga</t>
  </si>
  <si>
    <t>10.1021/acs.langmuir.5b04586</t>
  </si>
  <si>
    <t>Langmuir</t>
  </si>
  <si>
    <t>0743-7463</t>
  </si>
  <si>
    <t>Measurements of Submicron Particle Adsorption and Particle Film Elasticity at Oil–Water Interfaces</t>
  </si>
  <si>
    <t>EP/G501521/1</t>
  </si>
  <si>
    <t>http://eprints.whiterose.ac.uk/98980/</t>
  </si>
  <si>
    <t>Financial Year Adjustments</t>
  </si>
  <si>
    <t>Shakhlevich (3)</t>
  </si>
  <si>
    <t>10.1016/j.dam.2016.04.019</t>
  </si>
  <si>
    <t>Discrete Applied Mathematics</t>
  </si>
  <si>
    <t>0166-218X</t>
  </si>
  <si>
    <t>The assignment problem with nearly Monge arrays and incompatible partner indices</t>
  </si>
  <si>
    <t>EP/K041274/1</t>
  </si>
  <si>
    <t>http://eprints.whiterose.ac.uk/98702/</t>
  </si>
  <si>
    <t>Mason (2)</t>
  </si>
  <si>
    <t>10.1016/j.fuel.2016.05.077</t>
  </si>
  <si>
    <t>Observations on the release of gas-phase potassium during the combustion of single particles of biomass</t>
  </si>
  <si>
    <t>http://eprints.whiterose.ac.uk/100608/</t>
  </si>
  <si>
    <t>Temple (2)</t>
  </si>
  <si>
    <t>10.1038/srep28296</t>
  </si>
  <si>
    <t>Long spin lifetime and large barrier polarisation in single electron transport through a CoFe nanoparticle</t>
  </si>
  <si>
    <t>EP/P505593/1</t>
  </si>
  <si>
    <t>http://eprints.whiterose.ac.uk/100457/</t>
  </si>
  <si>
    <t>http://eprints.whiterose.ac.uk/107429/</t>
  </si>
  <si>
    <t>Arnold</t>
  </si>
  <si>
    <t>10.12952/journal.elementa.000104</t>
  </si>
  <si>
    <t>BioOne</t>
  </si>
  <si>
    <t>Elementa</t>
  </si>
  <si>
    <t>2325-1026</t>
  </si>
  <si>
    <t>Arctic air pollution: Challenges and opportunities for the next decade</t>
  </si>
  <si>
    <t>NE/L013347/1</t>
  </si>
  <si>
    <t>http://eprints.whiterose.ac.uk/101729/</t>
  </si>
  <si>
    <t>Muench (2)</t>
  </si>
  <si>
    <t>10.1042/BST20160043</t>
  </si>
  <si>
    <t>Rotating with the brakes on and other unresolved features of the vacuolar ATPase</t>
  </si>
  <si>
    <t>G100567</t>
  </si>
  <si>
    <t>009752/Z/12/Z</t>
  </si>
  <si>
    <t>http://eprints.whiterose.ac.uk/97299/</t>
  </si>
  <si>
    <t>Orchard</t>
  </si>
  <si>
    <t>10.1007/s13280-016-0791-8</t>
  </si>
  <si>
    <t>AMBIO</t>
  </si>
  <si>
    <t>0044-7447</t>
  </si>
  <si>
    <t>Challenges to polycentric governance of an international development project tackling land degradation in Swaziland</t>
  </si>
  <si>
    <t>http://eprints.whiterose.ac.uk/101232/</t>
  </si>
  <si>
    <t>Mirzoev</t>
  </si>
  <si>
    <t>10.1186/s13012-016-0443-1</t>
  </si>
  <si>
    <t>Implementation Science</t>
  </si>
  <si>
    <t>1748-5908</t>
  </si>
  <si>
    <t xml:space="preserve">Realist evaluation protocol of a novel community health workers programme in improving maternal and child health in Nigeria </t>
  </si>
  <si>
    <t>MR/M01472X/1</t>
  </si>
  <si>
    <t>http://eprints.whiterose.ac.uk/100564/</t>
  </si>
  <si>
    <t>Wijayathunga</t>
  </si>
  <si>
    <t>10.1097/BRS.0000000000001075</t>
  </si>
  <si>
    <t>Lippincott, Williams &amp; Wilkins</t>
  </si>
  <si>
    <t>Spine</t>
  </si>
  <si>
    <t>0362-2436</t>
  </si>
  <si>
    <t>A Nondestructive Method to Distinguish the Internal Constituent Architecture of the Intervertebral Discs Using 9.4 Tesla Magnetic Resonance Imaging</t>
  </si>
  <si>
    <t>WT088908/Z/09Z</t>
  </si>
  <si>
    <t>http://eprints.whiterose.ac.uk/90756/</t>
  </si>
  <si>
    <t>Giesekam (2)</t>
  </si>
  <si>
    <t>10.1680/jensu.16.00020</t>
  </si>
  <si>
    <t>ICE Publishing</t>
  </si>
  <si>
    <t>Proceedings of the Institute of Civil Engineers: Engineering Sustainability</t>
  </si>
  <si>
    <t>1478-4629</t>
  </si>
  <si>
    <t>Scenario analysis of embodied greenhouse gas emissions in UK construction</t>
  </si>
  <si>
    <t>McNorton</t>
  </si>
  <si>
    <t>10.5194/acp-16-7943-2016</t>
  </si>
  <si>
    <t>Role of OH variability in the stalling of the global atmospheric CH4 growth rate from 1999 to 2006</t>
  </si>
  <si>
    <t>NE/K002244/1</t>
  </si>
  <si>
    <t>http://eprints.whiterose.ac.uk/101118/</t>
  </si>
  <si>
    <t>Baker, A. (3)</t>
  </si>
  <si>
    <t>10.1042/BST20160036</t>
  </si>
  <si>
    <t>Peroxisome protein import: a complex journey</t>
  </si>
  <si>
    <t>BB/L001012/1</t>
  </si>
  <si>
    <t>Goldman</t>
  </si>
  <si>
    <t>10.1042/BST20160055</t>
  </si>
  <si>
    <t>Transport mechanism of a glutamate transporter homologue GltPh</t>
  </si>
  <si>
    <t>WT019322/7/10/Z</t>
  </si>
  <si>
    <t>Whitehouse (3)</t>
  </si>
  <si>
    <t>10.1099/jgv.0.000503</t>
  </si>
  <si>
    <t>Microbiology Society</t>
  </si>
  <si>
    <t>Journal of General Virology</t>
  </si>
  <si>
    <t>0022-1317</t>
  </si>
  <si>
    <t>Interactions between KSHV ORF57 and the novel human TREX proteins, CHTOP and CIP29</t>
  </si>
  <si>
    <t>BB/000306</t>
  </si>
  <si>
    <t>BB/M006557</t>
  </si>
  <si>
    <t>http://eprints.whiterose.ac.uk/99818/</t>
  </si>
  <si>
    <t>Williams (2)</t>
  </si>
  <si>
    <t>10.1016/j.biortech.2016.04.057</t>
  </si>
  <si>
    <t>Bioresource Technology</t>
  </si>
  <si>
    <t>0960-8524</t>
  </si>
  <si>
    <t>The use of conservation biomass feedstocks as potential bioenergy resources in the United Kingdom</t>
  </si>
  <si>
    <t>http://eprints.whiterose.ac.uk/100690/</t>
  </si>
  <si>
    <t>Williams (3)</t>
  </si>
  <si>
    <t>10.1016/j.fuel.2016.05.081</t>
  </si>
  <si>
    <t>A comparative assessment of biomass ash preparation methods using X-ray fluorescence and wet chemical analysis</t>
  </si>
  <si>
    <t xml:space="preserve">EP/K02115X/1 </t>
  </si>
  <si>
    <t>http://eprints.whiterose.ac.uk/101519/</t>
  </si>
  <si>
    <t>Williams (4)</t>
  </si>
  <si>
    <t>10.1016/j.fuproc.2016.05.032</t>
  </si>
  <si>
    <t>The Impact of Fuel Properties on the Composition of Soot Produced by the Combustion of Residential Solid Fuels in a Domestic Stove</t>
  </si>
  <si>
    <t>Alhilou/Wood</t>
  </si>
  <si>
    <t>Jones, J.</t>
  </si>
  <si>
    <t>10.1016/j.fuel.2016.06.036</t>
  </si>
  <si>
    <t>Experimental and theoretical methods for evaluating ash properties of pine and El</t>
  </si>
  <si>
    <t>EP/K02115X</t>
  </si>
  <si>
    <t>EP/J017302/1</t>
  </si>
  <si>
    <t>http://eprints.whiterose.ac.uk/100900/</t>
  </si>
  <si>
    <t>Paavola</t>
  </si>
  <si>
    <t>10.1016/j.energy.2016.05.015</t>
  </si>
  <si>
    <t>Energy</t>
  </si>
  <si>
    <t>0360-5442</t>
  </si>
  <si>
    <t>A systematic review of the impacts of climate variability and change on electricity systems in Europe</t>
  </si>
  <si>
    <t>http://eprints.whiterose.ac.uk/99319/</t>
  </si>
  <si>
    <t>Benning (2)</t>
  </si>
  <si>
    <t>10.1038/ncomms11968</t>
  </si>
  <si>
    <t>The biogeography of red snow microbiomes and their role in melting arctic glaciers</t>
  </si>
  <si>
    <t xml:space="preserve">NE/J022365/1 </t>
  </si>
  <si>
    <t>http://eprints.whiterose.ac.uk/102614/</t>
  </si>
  <si>
    <t>Wang, M. (3)</t>
  </si>
  <si>
    <t>10.1098/rsta.2015.0329</t>
  </si>
  <si>
    <t>Philosophical Transactions A: Mathematical, Physical and Engineering Sciences</t>
  </si>
  <si>
    <t>1364-503X</t>
  </si>
  <si>
    <t>Arts of electrical impedance tomographic sensing</t>
  </si>
  <si>
    <t>EP/H023054/1</t>
  </si>
  <si>
    <t>http://eprints.whiterose.ac.uk/99360/</t>
  </si>
  <si>
    <t>Stonehouse (4)</t>
  </si>
  <si>
    <t>10.1099/jgv.0.000527</t>
  </si>
  <si>
    <t>Society for General Microbiology</t>
  </si>
  <si>
    <t>Foot-and-mouth disease virus genome replication is unaffected by inhibition of type III phosphatidylinositol-4-kinases</t>
  </si>
  <si>
    <t>BB/K003801/1</t>
  </si>
  <si>
    <t>BB/F01614X/1</t>
  </si>
  <si>
    <t>WT096770</t>
  </si>
  <si>
    <t>http://eprints.whiterose.ac.uk/101107/</t>
  </si>
  <si>
    <t>Purnell</t>
  </si>
  <si>
    <t>10.1016/j.scitotenv.2016.03.098</t>
  </si>
  <si>
    <t>Science of The Total Environment</t>
  </si>
  <si>
    <t>Mining the physical infrastructure: Opportunities, barriers and interventions in promoting structural components reuse</t>
  </si>
  <si>
    <t>10.5194/bg-13-3887-2016</t>
  </si>
  <si>
    <t>Potentially bioavailable iron delivery by iceberg-hosted sediments and atmospheric dust to the polar oceans</t>
  </si>
  <si>
    <t>NE/J008745/1</t>
  </si>
  <si>
    <t>Raisewell/Poulton</t>
  </si>
  <si>
    <t>http://eprints.whiterose.ac.uk/102137/</t>
  </si>
  <si>
    <t>Gillard (2)</t>
  </si>
  <si>
    <t>10.1016/j.gloenvcha.2016.06.012</t>
  </si>
  <si>
    <t>Global Environmental Change</t>
  </si>
  <si>
    <t>0959-3780</t>
  </si>
  <si>
    <t>Unravelling the United Kingdom’s climate policy consensus: The power of ideas, discourse and institutions</t>
  </si>
  <si>
    <t>http://eprints.whiterose.ac.uk/102441/</t>
  </si>
  <si>
    <t>Burke (3)</t>
  </si>
  <si>
    <t>10.1016/j.scitotenv.2016.03.192</t>
  </si>
  <si>
    <t>Coprecipitation of 14C and Sr with carbonate precipitates: The importance of reaction kinetics and recrystallization pathways</t>
  </si>
  <si>
    <t>NE/L01405X/1</t>
  </si>
  <si>
    <t>http://eprints.whiterose.ac.uk/97236/</t>
  </si>
  <si>
    <t>10.1016/j.ymeth.2016.03.011</t>
  </si>
  <si>
    <t>Methods</t>
  </si>
  <si>
    <t>1046-2023</t>
  </si>
  <si>
    <t>Methods to account for movement and flexibility in cryo-EM data processing.</t>
  </si>
  <si>
    <t>http://eprints.whiterose.ac.uk/97356/</t>
  </si>
  <si>
    <t>King (M-F)</t>
  </si>
  <si>
    <t>10.1016/j.jhin.2016.05.003</t>
  </si>
  <si>
    <t>Journal of Hospital Infection</t>
  </si>
  <si>
    <t>0195-6701</t>
  </si>
  <si>
    <t>Relationship between healthcare worker surface contacts, care type and hand hygiene: an observational study in a single-bed hospital ward</t>
  </si>
  <si>
    <t xml:space="preserve">EP/G029768/1 </t>
  </si>
  <si>
    <t>http://eprints.whiterose.ac.uk/99509/</t>
  </si>
  <si>
    <t>Meldrum (3)</t>
  </si>
  <si>
    <t>10.1038/ncomms11878</t>
  </si>
  <si>
    <t>Strain-relief by single dislocation loops in calcite crystals grown on self-assembled monolayers</t>
  </si>
  <si>
    <t>EP/K006304/1</t>
  </si>
  <si>
    <t>http://eprints.whiterose.ac.uk/99556/</t>
  </si>
  <si>
    <t>Peckham (3)</t>
  </si>
  <si>
    <t>10.1042/BCJ20160421</t>
  </si>
  <si>
    <t>Hypertrophic cardiomyopathy mutations in the calponin-homology domain of ACTN2 affect actin binding and cardiomyocyte Z-disc incorporation</t>
  </si>
  <si>
    <t>BB/I007423/1</t>
  </si>
  <si>
    <t>http://eprints.whiterose.ac.uk/100865/</t>
  </si>
  <si>
    <t>10.1042/BST20160020</t>
  </si>
  <si>
    <t>A growing toolbox of techniques for studying β-barrel outer membrane protein folding and biogenesis</t>
  </si>
  <si>
    <t>BB/M011151/1</t>
  </si>
  <si>
    <t>http://eprints.whiterose.ac.uk/96686/</t>
  </si>
  <si>
    <t>Stonehouse (3)</t>
  </si>
  <si>
    <t>10.1128/JVI.00469-16</t>
  </si>
  <si>
    <t>ASM</t>
  </si>
  <si>
    <t>Both Cis- and Trans- Activities of the Foot-and-Mouth Disease Virus 3D Polymerase are Essential for Viral RNA Replication</t>
  </si>
  <si>
    <t>Radford</t>
  </si>
  <si>
    <t>http://eprints.whiterose.ac.uk/99641/</t>
  </si>
  <si>
    <t>Watson, C.</t>
  </si>
  <si>
    <t>10.1136/jmedgenet-2015-103620</t>
  </si>
  <si>
    <t>Journal of Medical Genetics</t>
  </si>
  <si>
    <t>Deficiency of the myogenic factor MyoD causes a perinatally lethal fetal akinesia</t>
  </si>
  <si>
    <t>MR/M009084/1</t>
  </si>
  <si>
    <t>Brienen</t>
  </si>
  <si>
    <t>Tree demography dominates long-term growth trends inferred from tree rings</t>
  </si>
  <si>
    <t>NE/K01353X/1</t>
  </si>
  <si>
    <t>Ye</t>
  </si>
  <si>
    <t>10.1039/C6NR04045D</t>
  </si>
  <si>
    <t>RSC</t>
  </si>
  <si>
    <t>Nanoscale</t>
  </si>
  <si>
    <t>2040-3364</t>
  </si>
  <si>
    <t>One-step fabrication of hollow-channel gold nanoflowers with excellent catalytic performance and large single-particle SERS activity</t>
  </si>
  <si>
    <t>EP/N002423/1</t>
  </si>
  <si>
    <t>EP/G060649/1</t>
  </si>
  <si>
    <t>EP/L027151/1</t>
  </si>
  <si>
    <t>Baker, T. (2)</t>
  </si>
  <si>
    <t>10.1111/gcb.13315</t>
  </si>
  <si>
    <t>Variation in stem mortality rates determines patterns of aboveground biomass in Amazonian forests: implications for dynamic global vegetation models</t>
  </si>
  <si>
    <t>http://eprints.whiterose.ac.uk/99079/</t>
  </si>
  <si>
    <t>Valavanis (3)</t>
  </si>
  <si>
    <t>10.1109/TTHZ.2016.2576686</t>
  </si>
  <si>
    <t>IEEE Transactions on Terahertz Science and Technology </t>
  </si>
  <si>
    <t>2156-342X</t>
  </si>
  <si>
    <t>Design and Characterization of 1.8–3.2 THz Schottky-Based Harmonic Mixers</t>
  </si>
  <si>
    <t>Early Access</t>
  </si>
  <si>
    <t>Wilson, C.</t>
  </si>
  <si>
    <t>10.1002/2015GB005300</t>
  </si>
  <si>
    <t>Global Biogeochemical Cycles</t>
  </si>
  <si>
    <t>0886-6236</t>
  </si>
  <si>
    <t>Contribution of regional sources to atmospheric methane over the Amazon Basin in 2010 and 2011</t>
  </si>
  <si>
    <t>Springer Compact 15/16</t>
  </si>
  <si>
    <t>BB/M012573/1</t>
  </si>
  <si>
    <t>EP/K011774/1</t>
  </si>
  <si>
    <t>Doctoral Training Grant</t>
  </si>
  <si>
    <t>BB/K501827/1</t>
  </si>
  <si>
    <t>EPSRC COTS Program</t>
  </si>
  <si>
    <t>EP/F042558/1</t>
  </si>
  <si>
    <t>EP/L014211/1</t>
  </si>
  <si>
    <t>EP/K002252/1</t>
  </si>
  <si>
    <t>EP/M007243/1</t>
  </si>
  <si>
    <t>GR/T19889/01</t>
  </si>
  <si>
    <t>GR/L95977/01</t>
  </si>
  <si>
    <t>BB/G023395/1</t>
  </si>
  <si>
    <t>ES/J500215/1</t>
  </si>
  <si>
    <t>Realism and the Quantum Project</t>
  </si>
  <si>
    <t>NE/G007748/1</t>
  </si>
  <si>
    <t>EP/K039326/1</t>
  </si>
  <si>
    <t>EP/D059518</t>
  </si>
  <si>
    <t>RES-177-25-0016</t>
  </si>
  <si>
    <t>Asheghi</t>
  </si>
  <si>
    <t xml:space="preserve">10.1007/s10579-015-9331-6 </t>
  </si>
  <si>
    <t>Journal of Engineering Mathematics</t>
  </si>
  <si>
    <t>Crowdsourcing for web genre annotation</t>
  </si>
  <si>
    <t>Ashcroft</t>
  </si>
  <si>
    <t>10.1007/s13361-016-1421-1</t>
  </si>
  <si>
    <t>Journal of The American Society for Mass Spectrometry</t>
  </si>
  <si>
    <t>FPOP-LC-MS/MS suggests differences in interaction sites of amphipols and detergents with outer membrane proteins</t>
  </si>
  <si>
    <t>Hatem</t>
  </si>
  <si>
    <t>10.1007/s10762-015-0231-z</t>
  </si>
  <si>
    <t>Journal of Infrared, Millimeter, and Terahertz Waves</t>
  </si>
  <si>
    <t>Generation of Terahertz Radiation from Fe-doped InGaAsP Using 800 to 1550 nm Pulsed Laser Excitation</t>
  </si>
  <si>
    <t>Kay</t>
  </si>
  <si>
    <t>10.1007/s11356-015-5798-3</t>
  </si>
  <si>
    <t>Environmental Science and Pollution Research</t>
  </si>
  <si>
    <t>Impact of anti-inflammatories, beta-blockers and antibiotics on leaf litter breakdown in freshwaters</t>
  </si>
  <si>
    <t>Kee</t>
  </si>
  <si>
    <t>10.1007/s11084-016-9497-y</t>
  </si>
  <si>
    <t>Origins of Life and Evolution of Biospheres</t>
  </si>
  <si>
    <t>Selective Phosphonylation of 5′-Adenosine Monophosphate (5′-AMP) via Pyrophosphite [PPi(III)]</t>
  </si>
  <si>
    <t>Lasfargues</t>
  </si>
  <si>
    <t>10.1007/s11051-016-3460-8</t>
  </si>
  <si>
    <t>Journal of Nanoparticle Research</t>
  </si>
  <si>
    <t>In Situ Production of Titanium Dioxide Nanoparticles in Molten Salt Phase for Thermal Energy Storage and Heat Transfer Fluid Applications</t>
  </si>
  <si>
    <t>Lin</t>
  </si>
  <si>
    <t>10.1007/s10589-016-9831-3</t>
  </si>
  <si>
    <t>Computational Optimization and Applications</t>
  </si>
  <si>
    <t>Local convex hulls for a special class of integer multicommodity flow problems</t>
  </si>
  <si>
    <t>Makanyire</t>
  </si>
  <si>
    <t>10.1007/s40436-015-0132-3</t>
  </si>
  <si>
    <t>Advances in Manufacturing</t>
  </si>
  <si>
    <t>Separation and recovery of critical metal ions using ionic liquids</t>
  </si>
  <si>
    <t>Molina-Paris</t>
  </si>
  <si>
    <t>10.1007/s00285-016-1020-6</t>
  </si>
  <si>
    <t>Journal of Mathematical Biology</t>
  </si>
  <si>
    <t>Stochastic descriptors to study the fate and potential of naive T cell clonotypes in the periphery</t>
  </si>
  <si>
    <t>Ojeda Cabral</t>
  </si>
  <si>
    <t>10.1007/s11116-016-9716-4</t>
  </si>
  <si>
    <t>Transportation</t>
  </si>
  <si>
    <t>UNDERSTANDING VALUATION OF TRAVEL TIME CHANGES: ARE PREFERENCES DIFFERENT UNDER DIFFERENT STATED CHOICE DESIGN SETTING?</t>
  </si>
  <si>
    <t>Okpara</t>
  </si>
  <si>
    <t>10.1007/s10113-016-1003-6</t>
  </si>
  <si>
    <t>Regional Environmental Change</t>
  </si>
  <si>
    <t>Using a novel climate-water conflict vulnerability index to capture double exposures in Lake Chad</t>
  </si>
  <si>
    <t>Okpara (2)</t>
  </si>
  <si>
    <t>10.1007/s13280-016-0805-6</t>
  </si>
  <si>
    <t>Ambio</t>
  </si>
  <si>
    <t>Lake drying and livelihood dynamics in Lake Chad: Unravelling the mechanisms, contexts and responses</t>
  </si>
  <si>
    <t>Saatsi</t>
  </si>
  <si>
    <t>10.1007/s11229-016-1118-9</t>
  </si>
  <si>
    <t>Synthese</t>
  </si>
  <si>
    <t>What is theoretical progress of science?</t>
  </si>
  <si>
    <t>Scott, K.</t>
  </si>
  <si>
    <t>10.1007/s10584-016-1618-0</t>
  </si>
  <si>
    <t>Climatic Change</t>
  </si>
  <si>
    <t>National climate policy implications of mitigating embodied energy system emissions</t>
  </si>
  <si>
    <t>Shakhlevich</t>
  </si>
  <si>
    <t>10.1007/s10951-016-0471-3</t>
  </si>
  <si>
    <t>Journal of Scheduling</t>
  </si>
  <si>
    <t>Necessary and sufficient optimality conditions for scheduling unit</t>
  </si>
  <si>
    <t>Stacey</t>
  </si>
  <si>
    <t>10.1007/s10995-016-1936-x</t>
  </si>
  <si>
    <t>Maternal and Child Health Journal</t>
  </si>
  <si>
    <t>Ethno-specific risk factors for adverse pregnancy outcomes: findings from the Born in Bradford cohort study</t>
  </si>
  <si>
    <t>Parker , D. (Page)</t>
  </si>
  <si>
    <t>10.1002/qj.2815</t>
  </si>
  <si>
    <t>The interaction of moist convection and mid-level dry air in the advance of the onset of the Indian monsoon.</t>
  </si>
  <si>
    <t>NE/L013843/1</t>
  </si>
  <si>
    <t>http://eprints.whiterose.ac.uk/97869/</t>
  </si>
  <si>
    <t>Geodetic observations of postseismic creep in the decade after the 1999 Izmit earthquake, Turkey: Implications for a shallow slip deficit</t>
  </si>
  <si>
    <t>Hussain</t>
  </si>
  <si>
    <t>10.1002/2015JB012737</t>
  </si>
  <si>
    <t xml:space="preserve">Journal of Geophysical Research </t>
  </si>
  <si>
    <t>0148-0227</t>
  </si>
  <si>
    <t>Meyer</t>
  </si>
  <si>
    <t>10.4236/abb.2016.75023</t>
  </si>
  <si>
    <t>Scientific Research Publishing</t>
  </si>
  <si>
    <t>Advances in Bioscience and Biotechnology</t>
  </si>
  <si>
    <t>2156-8456</t>
  </si>
  <si>
    <t>Expression of the C-Terminal Domain of Mammalian TET3 DNA Dioxygenase in Arabidopsis thaliana Induces Heritable Methylation Changes at rDNA Loci</t>
  </si>
  <si>
    <t>Case Studentships</t>
  </si>
  <si>
    <t>Provod</t>
  </si>
  <si>
    <t>10.1175/MWR-D-15-0023.1</t>
  </si>
  <si>
    <t>AMS</t>
  </si>
  <si>
    <t>Monthly Weather Review</t>
  </si>
  <si>
    <t>0027-0644</t>
  </si>
  <si>
    <t>A Characterization of Cold Pools in the West African Sahel</t>
  </si>
  <si>
    <t>NE/L005352/1</t>
  </si>
  <si>
    <t>http://eprints.whiterose.ac.uk/88489/</t>
  </si>
  <si>
    <t>PC-17649</t>
  </si>
  <si>
    <t>Wiley Credit</t>
  </si>
  <si>
    <t>Pre-paid Accounts</t>
  </si>
  <si>
    <t>University of Leeds</t>
  </si>
  <si>
    <t>Jonathan Horne (J.C.Horne@leeds.ac.uk)</t>
  </si>
  <si>
    <t>Check invoice.</t>
  </si>
  <si>
    <t>10.1016/j.mporth.2016.04.015</t>
  </si>
  <si>
    <t>Orthopaedics and Trauma</t>
  </si>
  <si>
    <t>1877-1327</t>
  </si>
  <si>
    <t>Biomechanics of the ankle</t>
  </si>
  <si>
    <t>Finlay</t>
  </si>
  <si>
    <t>10.1089/ten.tec.2015.0351</t>
  </si>
  <si>
    <t>Tissue Engineering, Part C</t>
  </si>
  <si>
    <t>1937-3384</t>
  </si>
  <si>
    <t>In Vitro Engineering of High Modulus Cartilage-Like Constructs</t>
  </si>
  <si>
    <t>Whitehouse (2)</t>
  </si>
  <si>
    <t>10.1371/journal.ppat.1005274</t>
  </si>
  <si>
    <t>PLOS Pathogens</t>
  </si>
  <si>
    <t>1553-7366</t>
  </si>
  <si>
    <t>Hsp70 Isoforms Are Essential for the Formation of Kaposi’s Sarcoma-Associated Herpesvirus Replication and Transcription Compartments</t>
  </si>
  <si>
    <t>WT089330</t>
  </si>
  <si>
    <t xml:space="preserve">BB/K000306/1 </t>
  </si>
  <si>
    <t>01/04/2016</t>
  </si>
  <si>
    <t>O'Connor</t>
  </si>
  <si>
    <t>10.1007/s12529-017-9632-9</t>
  </si>
  <si>
    <t>International Journal of Behavioral Medicine</t>
  </si>
  <si>
    <t>ESRC CASE Studentship</t>
  </si>
  <si>
    <t>Millward-Hopkins</t>
  </si>
  <si>
    <t>10.1007/s10113-017-1112-x</t>
  </si>
  <si>
    <t>ES/L016028/1</t>
  </si>
  <si>
    <t>Lawlor</t>
  </si>
  <si>
    <t>10.1007/s11948-017-9884-4</t>
  </si>
  <si>
    <t>Science and Engineering Ethics</t>
  </si>
  <si>
    <t>AH/L006650/1</t>
  </si>
  <si>
    <t>Springer Compact 16/17</t>
  </si>
  <si>
    <t>10.1037/xhp0000413</t>
  </si>
  <si>
    <t>10.1038/ncomms14926</t>
  </si>
  <si>
    <t>10.1038/s41598-017-00533-w</t>
  </si>
  <si>
    <t>Jeuken</t>
  </si>
  <si>
    <t>BB/L020130/1</t>
  </si>
  <si>
    <t>Warthon</t>
  </si>
  <si>
    <t>MR/L02019X/1</t>
  </si>
  <si>
    <t>Plane</t>
  </si>
  <si>
    <t>NE/G019487/1</t>
  </si>
  <si>
    <t>IEEE Prepay Account</t>
  </si>
  <si>
    <t>Lutz</t>
  </si>
  <si>
    <t>ES/K006576/1)</t>
  </si>
  <si>
    <t>Gregoire</t>
  </si>
  <si>
    <t>NE/K008536/1</t>
  </si>
  <si>
    <t>NE/J004723/1</t>
  </si>
  <si>
    <t>Southern</t>
  </si>
  <si>
    <t>Marsden</t>
  </si>
  <si>
    <t>EP/J00894X/1</t>
  </si>
  <si>
    <t>Edwards, J.</t>
  </si>
  <si>
    <t>WELMEC</t>
  </si>
  <si>
    <t>Richardson</t>
  </si>
  <si>
    <t>NE/K007483/1</t>
  </si>
  <si>
    <t>Forster</t>
  </si>
  <si>
    <t>NE/N006038/1</t>
  </si>
  <si>
    <t>Watson, E.</t>
  </si>
  <si>
    <t>Dobbie/Yang</t>
  </si>
  <si>
    <t>BB/K010476/1</t>
  </si>
  <si>
    <t>NE/M020126/1</t>
  </si>
  <si>
    <t>Fitzpatrick</t>
  </si>
  <si>
    <t>Afionis</t>
  </si>
  <si>
    <t>Baker, J.</t>
  </si>
  <si>
    <t>NE/L0211160/1</t>
  </si>
  <si>
    <t>Cliff</t>
  </si>
  <si>
    <t>NE/D008263/1</t>
  </si>
  <si>
    <t>Holmes</t>
  </si>
  <si>
    <t>NE/M007103/1</t>
  </si>
  <si>
    <t>Cobain</t>
  </si>
  <si>
    <t>NE/J016950/1</t>
  </si>
  <si>
    <t>Ivanovic</t>
  </si>
  <si>
    <t>Konrad</t>
  </si>
  <si>
    <t>NE/J005681/1</t>
  </si>
  <si>
    <t>Willetts</t>
  </si>
  <si>
    <t>NE/K006932/1</t>
  </si>
  <si>
    <t>NE/G523755/1</t>
  </si>
  <si>
    <t>Hussain, E.</t>
  </si>
  <si>
    <t>Cooper</t>
  </si>
  <si>
    <t>EP/F500513/1</t>
  </si>
  <si>
    <t>Marsham</t>
  </si>
  <si>
    <t>NE/G017166/1</t>
  </si>
  <si>
    <t>Baird</t>
  </si>
  <si>
    <t>ES/I903038/1</t>
  </si>
  <si>
    <t>Walker (2)</t>
  </si>
  <si>
    <t>NE/K00803/1</t>
  </si>
  <si>
    <t>Watson, E. (3)</t>
  </si>
  <si>
    <t>Journal of Quaternary Science</t>
  </si>
  <si>
    <t>0267-8179</t>
  </si>
  <si>
    <t>First discovery of Holocene Alaskan and Icelandic tephra in Polish peatlands</t>
  </si>
  <si>
    <t>Gonzalez</t>
  </si>
  <si>
    <t>NE/K011006/1</t>
  </si>
  <si>
    <t>Wiley Prepay Acount</t>
  </si>
  <si>
    <t>PTA-030-2005-00719</t>
  </si>
  <si>
    <t>ES/I01196X/1</t>
  </si>
  <si>
    <t>RES-062-23-2220</t>
  </si>
  <si>
    <t>Wiley Credit Account</t>
  </si>
  <si>
    <t>Sage Prepay Account</t>
  </si>
  <si>
    <t>T&amp;F Prepay Account</t>
  </si>
  <si>
    <t>MDPI Institutional Discount</t>
  </si>
  <si>
    <t>Advocacy, staff training etc</t>
  </si>
  <si>
    <t>Springer Compact 2016</t>
  </si>
  <si>
    <t>Springer Compact 2017</t>
  </si>
  <si>
    <t>RCUK reporting
Leeds has used the RCUK 2016-17 block grant to pay for 245 papers to be made OA. A further 27 RCUK papers have been paid for from prepayment accounts purchased in previous years and through publishers’ offset deals, making a total of 272.  Other RCUK funded papers with Leeds authors have been made gold OA during the period but these have not been funded by the Leeds block grant. Data is not available to enable reporting on whether these papers were paid for by the University of Leeds or by other institutions.  We know which RCUK publications we pay for from the block grant but tracking other Leeds publications (green and gold) is still very difficult. We have no way of knowing whether we have identified everything, hence we have completed box B on the reporting template, based on the data we have been able to find.  We struggled to complete column B and D of the Discounts, memberships and pre-payments tab in a meaningful way as the terms and timing of each deal are different. For example we have separated out the information for the 2016 Springer Compact deal from that which relates to the 2017 agreement. The figures shown in B4 and B5 are the price of the Compact for each calendar year. The figure in D4 is the amount charged to RCUK for papers published from April-Dec 2016. D5 covers APCs charged to RCUK from Jan-March 2017.  The 2017 APCs have been charged at a higher rate as we don’t yet know how many RCUK APCs will be published during in 2017. The unit price will be re-adjusted in the next submission when more information will be available. No costs were incurred during the reporting period in relation to the Sage and Taylor and Francis pre-payment accounts as the money in these accounts came from BIS funding in 2012-2013.
University support for OA
White Rose University Press, a joint OA publishing initiative with the Universities of York and Sheffield, launched its first catalogue in January 2017 and the first 2 Leeds works have been published. Oysters, Nightingales and Cooking Pots - selected poetry and prose of Tristan Corbière and The Undergraduate Journal of Politics and International Relations. In addition to the posts funded by the RCUK block grant the University continues to fund 4.5 FTE Grade 4 posts, I FTE grade 6, 1 FTE grade 7 and 0.6 FTE of a grade 8 post to support open access. The Library continues to work with JISC on the development of JISC Monitor, testing and evaluating the product. We had hoped to start using it this year to manage APC compliance but issues to do with reporting functionality have delayed this. We have implemented Symplectic’s OA Monitor module which makes the checking of REF compliance quicker and easier and we continue to work with Symplectic to refine the product. Symplectic’s OA Monitor is also a useful tool for prompting authors to deposit their outputs in Symplectic. To improve the level of OA deposits into the institutional repository the Library now use alerting services and actively search for Leeds publications to add to White Rose Research Online. We are in the process of rewriting the OA section of our Library website to make the information easier to use. We have an ongoing advocacy programme to make authors aware of OA and of institutional and funder policies. As part of this we delivered a programme of workshops and other events aimed at postgraduate researchers and staff during OA week in October. 130 datasets had been deposited in Research Data Leeds by 31st March 2017, with a further 50 in various stages of preparation. We continue to actively promote ORCID registration and use. As of 31st January 2017 1458 Leeds researchers (approximately 75% of academic staff) had registered for an ORCID and used it within an institutional system. As previously reported, the institution is considering implementation of the UKSCL and are liaising with early adopters to monitor developments.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</si>
</sst>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164" formatCode="#,##0_ ;\-#,##0\ "/>
    <numFmt numFmtId="165" formatCode="&quot;£&quot;#,##0.00"/>
  </numFmts>
  <fonts count="40">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sz val="10"/>
      <name val="Open Sans"/>
    </font>
    <font>
      <i/>
      <sz val="10"/>
      <name val="Arial"/>
      <family val="2"/>
    </font>
    <font>
      <sz val="10"/>
      <color rgb="FF333333"/>
      <name val="Arial"/>
      <family val="2"/>
    </font>
    <font>
      <sz val="10"/>
      <color rgb="FF000000"/>
      <name val="Arial"/>
      <family val="2"/>
    </font>
    <font>
      <sz val="10"/>
      <name val="Calibri"/>
      <family val="2"/>
      <scheme val="minor"/>
    </font>
  </fonts>
  <fills count="14">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rgb="FFFFC000"/>
        <bgColor indexed="64"/>
      </patternFill>
    </fill>
    <fill>
      <patternFill patternType="solid">
        <fgColor rgb="FFFF0000"/>
        <bgColor indexed="64"/>
      </patternFill>
    </fill>
  </fills>
  <borders count="28">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theme="0" tint="-0.14996795556505021"/>
      </left>
      <right style="medium">
        <color indexed="64"/>
      </right>
      <top/>
      <bottom/>
      <diagonal/>
    </border>
  </borders>
  <cellStyleXfs count="20">
    <xf numFmtId="0" fontId="0" fillId="0" borderId="0"/>
    <xf numFmtId="0" fontId="11" fillId="2" borderId="1"/>
    <xf numFmtId="0" fontId="10" fillId="2" borderId="1"/>
    <xf numFmtId="0" fontId="17" fillId="0" borderId="0" applyNumberFormat="0" applyFill="0" applyBorder="0" applyAlignment="0" applyProtection="0"/>
    <xf numFmtId="0" fontId="9" fillId="2" borderId="1"/>
    <xf numFmtId="0" fontId="12" fillId="2" borderId="1"/>
    <xf numFmtId="0" fontId="8" fillId="2" borderId="1"/>
    <xf numFmtId="0" fontId="7" fillId="2" borderId="1"/>
    <xf numFmtId="0" fontId="6" fillId="2" borderId="1"/>
    <xf numFmtId="0" fontId="5" fillId="2" borderId="1"/>
    <xf numFmtId="0" fontId="5" fillId="2" borderId="1"/>
    <xf numFmtId="0" fontId="17" fillId="2" borderId="1" applyNumberFormat="0" applyFill="0" applyBorder="0" applyAlignment="0" applyProtection="0"/>
    <xf numFmtId="0" fontId="5" fillId="2" borderId="1"/>
    <xf numFmtId="0" fontId="5" fillId="2" borderId="1"/>
    <xf numFmtId="0" fontId="5" fillId="2" borderId="1"/>
    <xf numFmtId="0" fontId="5" fillId="2" borderId="1"/>
    <xf numFmtId="0" fontId="27" fillId="2" borderId="1"/>
    <xf numFmtId="0" fontId="4" fillId="2" borderId="1"/>
    <xf numFmtId="0" fontId="2" fillId="2" borderId="1"/>
    <xf numFmtId="0" fontId="12" fillId="2" borderId="1"/>
  </cellStyleXfs>
  <cellXfs count="289">
    <xf numFmtId="0" fontId="0" fillId="0" borderId="0" xfId="0"/>
    <xf numFmtId="0" fontId="18" fillId="2" borderId="1" xfId="1" applyFont="1"/>
    <xf numFmtId="0" fontId="18" fillId="2" borderId="1" xfId="1" applyFont="1" applyAlignment="1">
      <alignment wrapText="1"/>
    </xf>
    <xf numFmtId="0" fontId="0" fillId="0" borderId="1" xfId="0" applyBorder="1"/>
    <xf numFmtId="0" fontId="17" fillId="0" borderId="4" xfId="3" applyBorder="1" applyAlignment="1"/>
    <xf numFmtId="0" fontId="14" fillId="0" borderId="9" xfId="0" applyFont="1" applyBorder="1" applyAlignment="1"/>
    <xf numFmtId="0" fontId="17" fillId="0" borderId="1" xfId="3" applyBorder="1" applyAlignment="1"/>
    <xf numFmtId="0" fontId="0" fillId="0" borderId="10" xfId="0" applyBorder="1"/>
    <xf numFmtId="0" fontId="13" fillId="6" borderId="3" xfId="5" applyFont="1" applyFill="1" applyBorder="1" applyAlignment="1" applyProtection="1">
      <alignment horizontal="right" wrapText="1"/>
    </xf>
    <xf numFmtId="0" fontId="21" fillId="5" borderId="1" xfId="8" applyFont="1" applyFill="1" applyProtection="1"/>
    <xf numFmtId="0" fontId="23" fillId="5" borderId="1" xfId="8" applyFont="1" applyFill="1" applyProtection="1"/>
    <xf numFmtId="0" fontId="21" fillId="5" borderId="1" xfId="8" applyFont="1" applyFill="1" applyAlignment="1" applyProtection="1">
      <alignment horizontal="right"/>
    </xf>
    <xf numFmtId="0" fontId="21" fillId="5" borderId="1" xfId="8" quotePrefix="1" applyFont="1" applyFill="1" applyProtection="1"/>
    <xf numFmtId="0" fontId="21" fillId="2" borderId="1" xfId="8" applyFont="1" applyProtection="1">
      <protection locked="0"/>
    </xf>
    <xf numFmtId="0" fontId="25" fillId="5" borderId="1" xfId="8" applyFont="1" applyFill="1" applyAlignment="1" applyProtection="1">
      <alignment horizontal="right" vertical="top"/>
    </xf>
    <xf numFmtId="0" fontId="23" fillId="6" borderId="3" xfId="8" applyFont="1" applyFill="1" applyBorder="1" applyAlignment="1" applyProtection="1">
      <alignment horizontal="right"/>
    </xf>
    <xf numFmtId="0" fontId="23" fillId="6" borderId="4" xfId="8" applyFont="1" applyFill="1" applyBorder="1" applyAlignment="1" applyProtection="1">
      <alignment horizontal="center"/>
    </xf>
    <xf numFmtId="0" fontId="21" fillId="6" borderId="9" xfId="8" applyFont="1" applyFill="1" applyBorder="1" applyAlignment="1" applyProtection="1">
      <alignment horizontal="right"/>
    </xf>
    <xf numFmtId="0" fontId="21" fillId="6" borderId="11" xfId="8" applyFont="1" applyFill="1" applyBorder="1" applyAlignment="1" applyProtection="1">
      <alignment horizontal="right"/>
    </xf>
    <xf numFmtId="9" fontId="21" fillId="6" borderId="12" xfId="8" applyNumberFormat="1" applyFont="1" applyFill="1" applyBorder="1" applyProtection="1"/>
    <xf numFmtId="9" fontId="21" fillId="5" borderId="1" xfId="8" applyNumberFormat="1" applyFont="1" applyFill="1" applyProtection="1"/>
    <xf numFmtId="9" fontId="23" fillId="6" borderId="4" xfId="8" applyNumberFormat="1" applyFont="1" applyFill="1" applyBorder="1" applyAlignment="1" applyProtection="1">
      <alignment horizontal="center"/>
    </xf>
    <xf numFmtId="0" fontId="21" fillId="6" borderId="9" xfId="8" applyFont="1" applyFill="1" applyBorder="1" applyAlignment="1" applyProtection="1">
      <alignment horizontal="right" wrapText="1"/>
    </xf>
    <xf numFmtId="9" fontId="21" fillId="7" borderId="10" xfId="8" applyNumberFormat="1" applyFont="1" applyFill="1" applyBorder="1" applyProtection="1">
      <protection locked="0"/>
    </xf>
    <xf numFmtId="0" fontId="23" fillId="2" borderId="1" xfId="8" applyFont="1" applyAlignment="1" applyProtection="1">
      <alignment horizontal="center" vertical="center" wrapText="1"/>
      <protection locked="0"/>
    </xf>
    <xf numFmtId="0" fontId="23" fillId="2" borderId="1" xfId="8" applyFont="1" applyAlignment="1" applyProtection="1">
      <alignment horizontal="right"/>
      <protection locked="0"/>
    </xf>
    <xf numFmtId="0" fontId="21" fillId="6" borderId="11" xfId="8" applyFont="1" applyFill="1" applyBorder="1" applyAlignment="1" applyProtection="1">
      <alignment horizontal="right" wrapText="1"/>
    </xf>
    <xf numFmtId="0" fontId="21" fillId="2" borderId="1" xfId="8" applyFont="1" applyAlignment="1" applyProtection="1">
      <alignment horizontal="right"/>
      <protection locked="0"/>
    </xf>
    <xf numFmtId="0" fontId="21" fillId="2" borderId="1" xfId="8" applyFont="1" applyAlignment="1" applyProtection="1">
      <alignment horizontal="center"/>
      <protection locked="0"/>
    </xf>
    <xf numFmtId="0" fontId="21" fillId="5" borderId="1" xfId="8" applyFont="1" applyFill="1" applyAlignment="1" applyProtection="1">
      <alignment horizontal="right" wrapText="1"/>
    </xf>
    <xf numFmtId="42" fontId="21" fillId="2" borderId="1" xfId="8" applyNumberFormat="1" applyFont="1" applyProtection="1">
      <protection locked="0"/>
    </xf>
    <xf numFmtId="9" fontId="21" fillId="6" borderId="13" xfId="8" applyNumberFormat="1" applyFont="1" applyFill="1" applyBorder="1" applyProtection="1"/>
    <xf numFmtId="0" fontId="21" fillId="6" borderId="13" xfId="8" applyFont="1" applyFill="1" applyBorder="1" applyProtection="1"/>
    <xf numFmtId="0" fontId="21" fillId="6" borderId="4" xfId="8" applyFont="1" applyFill="1" applyBorder="1" applyProtection="1"/>
    <xf numFmtId="0" fontId="26" fillId="6" borderId="11" xfId="5" applyFont="1" applyFill="1" applyBorder="1" applyAlignment="1" applyProtection="1">
      <alignment horizontal="right" wrapText="1"/>
    </xf>
    <xf numFmtId="0" fontId="23" fillId="6" borderId="3" xfId="8" applyFont="1" applyFill="1" applyBorder="1" applyAlignment="1" applyProtection="1">
      <alignment vertical="top"/>
    </xf>
    <xf numFmtId="0" fontId="23" fillId="6" borderId="13" xfId="8" applyFont="1" applyFill="1" applyBorder="1" applyAlignment="1" applyProtection="1">
      <alignment horizontal="center" vertical="top" wrapText="1"/>
    </xf>
    <xf numFmtId="0" fontId="23" fillId="6" borderId="4" xfId="8" applyFont="1" applyFill="1" applyBorder="1" applyAlignment="1" applyProtection="1">
      <alignment horizontal="center" vertical="top" wrapText="1"/>
    </xf>
    <xf numFmtId="0" fontId="21" fillId="6" borderId="1" xfId="8" applyFont="1" applyFill="1" applyBorder="1" applyAlignment="1" applyProtection="1">
      <alignment horizontal="center"/>
    </xf>
    <xf numFmtId="42" fontId="21" fillId="6" borderId="1" xfId="8" applyNumberFormat="1" applyFont="1" applyFill="1" applyBorder="1" applyProtection="1"/>
    <xf numFmtId="42" fontId="21" fillId="6" borderId="10" xfId="8" applyNumberFormat="1" applyFont="1" applyFill="1" applyBorder="1" applyProtection="1"/>
    <xf numFmtId="42" fontId="21" fillId="7" borderId="2" xfId="8" applyNumberFormat="1" applyFont="1" applyFill="1" applyBorder="1" applyProtection="1">
      <protection locked="0"/>
    </xf>
    <xf numFmtId="42" fontId="21" fillId="3" borderId="2" xfId="8" applyNumberFormat="1" applyFont="1" applyFill="1" applyBorder="1" applyProtection="1"/>
    <xf numFmtId="42" fontId="21" fillId="3" borderId="12" xfId="8" applyNumberFormat="1" applyFont="1" applyFill="1" applyBorder="1" applyProtection="1"/>
    <xf numFmtId="0" fontId="24" fillId="5" borderId="1" xfId="8" applyFont="1" applyFill="1" applyAlignment="1" applyProtection="1">
      <alignment wrapText="1"/>
    </xf>
    <xf numFmtId="0" fontId="23" fillId="6" borderId="3" xfId="8" applyFont="1" applyFill="1" applyBorder="1" applyAlignment="1" applyProtection="1">
      <alignment horizontal="left"/>
    </xf>
    <xf numFmtId="0" fontId="23" fillId="3" borderId="11" xfId="8" applyFont="1" applyFill="1" applyBorder="1" applyAlignment="1" applyProtection="1">
      <alignment horizontal="right"/>
    </xf>
    <xf numFmtId="0" fontId="23" fillId="6" borderId="9" xfId="8" applyFont="1" applyFill="1" applyBorder="1" applyAlignment="1" applyProtection="1">
      <alignment horizontal="right" indent="2"/>
    </xf>
    <xf numFmtId="0" fontId="21" fillId="6" borderId="10" xfId="8" applyFont="1" applyFill="1" applyBorder="1" applyProtection="1"/>
    <xf numFmtId="0" fontId="21" fillId="6" borderId="10" xfId="8" applyFont="1" applyFill="1" applyBorder="1" applyAlignment="1" applyProtection="1">
      <alignment horizontal="left"/>
    </xf>
    <xf numFmtId="42" fontId="21" fillId="7" borderId="10" xfId="8" applyNumberFormat="1" applyFont="1" applyFill="1" applyBorder="1" applyProtection="1">
      <protection locked="0"/>
    </xf>
    <xf numFmtId="0" fontId="23" fillId="6" borderId="9" xfId="8" applyFont="1" applyFill="1" applyBorder="1" applyAlignment="1" applyProtection="1">
      <alignment horizontal="right"/>
    </xf>
    <xf numFmtId="0" fontId="21" fillId="6" borderId="1" xfId="8" applyFont="1" applyFill="1" applyBorder="1" applyAlignment="1" applyProtection="1">
      <alignment horizontal="right" indent="2"/>
    </xf>
    <xf numFmtId="0" fontId="21" fillId="6" borderId="1" xfId="8" applyNumberFormat="1" applyFont="1" applyFill="1" applyBorder="1" applyAlignment="1" applyProtection="1">
      <alignment horizontal="left"/>
    </xf>
    <xf numFmtId="0" fontId="21" fillId="7" borderId="1" xfId="8" applyFont="1" applyFill="1" applyBorder="1" applyAlignment="1" applyProtection="1">
      <alignment horizontal="right"/>
      <protection locked="0"/>
    </xf>
    <xf numFmtId="0" fontId="21" fillId="2" borderId="1" xfId="8" applyFont="1" applyAlignment="1" applyProtection="1">
      <alignment horizontal="center" vertical="center" wrapText="1"/>
      <protection locked="0"/>
    </xf>
    <xf numFmtId="0" fontId="21" fillId="2" borderId="1" xfId="8" applyNumberFormat="1" applyFont="1" applyAlignment="1" applyProtection="1">
      <alignment horizontal="center"/>
      <protection locked="0"/>
    </xf>
    <xf numFmtId="0" fontId="21" fillId="2" borderId="1" xfId="8" applyFont="1" applyAlignment="1" applyProtection="1">
      <alignment wrapText="1"/>
      <protection locked="0"/>
    </xf>
    <xf numFmtId="0" fontId="21" fillId="7" borderId="2" xfId="8" applyFont="1" applyFill="1" applyBorder="1" applyAlignment="1" applyProtection="1">
      <alignment horizontal="right"/>
      <protection locked="0"/>
    </xf>
    <xf numFmtId="42" fontId="21" fillId="7" borderId="12" xfId="8" applyNumberFormat="1" applyFont="1" applyFill="1" applyBorder="1" applyProtection="1">
      <protection locked="0"/>
    </xf>
    <xf numFmtId="42" fontId="21" fillId="5" borderId="1" xfId="8" applyNumberFormat="1" applyFont="1" applyFill="1" applyProtection="1"/>
    <xf numFmtId="0" fontId="12" fillId="2" borderId="1" xfId="5"/>
    <xf numFmtId="0" fontId="18" fillId="2" borderId="1" xfId="9" applyFont="1" applyAlignment="1">
      <alignment wrapText="1"/>
    </xf>
    <xf numFmtId="0" fontId="18" fillId="4" borderId="5" xfId="9" applyFont="1" applyFill="1" applyBorder="1"/>
    <xf numFmtId="0" fontId="13" fillId="2" borderId="5" xfId="9" applyFont="1" applyBorder="1" applyAlignment="1">
      <alignment vertical="top"/>
    </xf>
    <xf numFmtId="0" fontId="13" fillId="4" borderId="8" xfId="9" applyFont="1" applyFill="1" applyBorder="1"/>
    <xf numFmtId="0" fontId="16" fillId="4" borderId="1" xfId="9" applyFont="1" applyFill="1" applyBorder="1"/>
    <xf numFmtId="0" fontId="12" fillId="2" borderId="1" xfId="9" applyFont="1" applyBorder="1" applyAlignment="1">
      <alignment horizontal="left" vertical="center" wrapText="1"/>
    </xf>
    <xf numFmtId="0" fontId="18" fillId="2" borderId="1" xfId="9" applyFont="1" applyBorder="1"/>
    <xf numFmtId="0" fontId="12" fillId="2" borderId="1" xfId="5" applyFont="1"/>
    <xf numFmtId="0" fontId="18" fillId="2" borderId="1" xfId="5" applyFont="1"/>
    <xf numFmtId="0" fontId="12" fillId="2" borderId="1" xfId="5" applyBorder="1"/>
    <xf numFmtId="0" fontId="12" fillId="2" borderId="1" xfId="5" applyFont="1" applyBorder="1" applyAlignment="1">
      <alignment vertical="center" wrapText="1"/>
    </xf>
    <xf numFmtId="0" fontId="12" fillId="2" borderId="1" xfId="5" applyFont="1" applyAlignment="1">
      <alignment vertical="center" wrapText="1"/>
    </xf>
    <xf numFmtId="0" fontId="13" fillId="2" borderId="1" xfId="5" applyFont="1" applyBorder="1" applyAlignment="1">
      <alignment vertical="center" wrapText="1"/>
    </xf>
    <xf numFmtId="0" fontId="12" fillId="2" borderId="1" xfId="5" applyFont="1" applyBorder="1"/>
    <xf numFmtId="0" fontId="12" fillId="2" borderId="1" xfId="5" applyFill="1"/>
    <xf numFmtId="0" fontId="12" fillId="2" borderId="14" xfId="5" applyFont="1" applyFill="1" applyBorder="1" applyAlignment="1">
      <alignment horizontal="left" wrapText="1"/>
    </xf>
    <xf numFmtId="0" fontId="12" fillId="2" borderId="1" xfId="5" applyFont="1" applyFill="1" applyBorder="1" applyAlignment="1">
      <alignment horizontal="left" wrapText="1"/>
    </xf>
    <xf numFmtId="0" fontId="18" fillId="2" borderId="14" xfId="5" applyFont="1" applyFill="1" applyBorder="1" applyAlignment="1">
      <alignment horizontal="left" wrapText="1"/>
    </xf>
    <xf numFmtId="0" fontId="12" fillId="2" borderId="1" xfId="5" applyAlignment="1">
      <alignment wrapText="1"/>
    </xf>
    <xf numFmtId="0" fontId="29" fillId="2" borderId="5" xfId="8" applyFont="1" applyBorder="1" applyAlignment="1" applyProtection="1">
      <alignment horizontal="right"/>
    </xf>
    <xf numFmtId="0" fontId="23" fillId="5" borderId="1" xfId="8" applyFont="1" applyFill="1" applyBorder="1" applyAlignment="1" applyProtection="1">
      <alignment wrapText="1"/>
    </xf>
    <xf numFmtId="0" fontId="21" fillId="5" borderId="1" xfId="8" applyFont="1" applyFill="1" applyBorder="1" applyProtection="1"/>
    <xf numFmtId="0" fontId="23" fillId="5" borderId="1" xfId="8" applyFont="1" applyFill="1" applyBorder="1" applyAlignment="1" applyProtection="1">
      <alignment horizontal="right"/>
    </xf>
    <xf numFmtId="42" fontId="22" fillId="5" borderId="1" xfId="8" applyNumberFormat="1" applyFont="1" applyFill="1" applyBorder="1" applyProtection="1"/>
    <xf numFmtId="164" fontId="22" fillId="5" borderId="1" xfId="8" applyNumberFormat="1" applyFont="1" applyFill="1" applyBorder="1" applyProtection="1"/>
    <xf numFmtId="0" fontId="18" fillId="2" borderId="6" xfId="9" applyFont="1" applyBorder="1"/>
    <xf numFmtId="0" fontId="19" fillId="4" borderId="8" xfId="9" applyFont="1" applyFill="1" applyBorder="1" applyAlignment="1">
      <alignment wrapText="1"/>
    </xf>
    <xf numFmtId="0" fontId="12" fillId="2" borderId="1" xfId="5" applyAlignment="1"/>
    <xf numFmtId="0" fontId="18" fillId="2" borderId="1" xfId="1" applyFont="1" applyAlignment="1"/>
    <xf numFmtId="0" fontId="18" fillId="2" borderId="1" xfId="9" applyFont="1" applyBorder="1" applyAlignment="1">
      <alignment horizontal="left" vertical="center" wrapText="1"/>
    </xf>
    <xf numFmtId="0" fontId="18"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7" fillId="2" borderId="1" xfId="16" applyAlignment="1" applyProtection="1">
      <alignment wrapText="1"/>
      <protection locked="0"/>
    </xf>
    <xf numFmtId="0" fontId="12" fillId="2" borderId="1" xfId="16" applyFont="1" applyAlignment="1" applyProtection="1">
      <alignment wrapText="1"/>
    </xf>
    <xf numFmtId="0" fontId="27" fillId="2" borderId="1" xfId="16" applyAlignment="1" applyProtection="1">
      <alignment wrapText="1"/>
    </xf>
    <xf numFmtId="0" fontId="27" fillId="2" borderId="1" xfId="16" applyProtection="1">
      <protection locked="0"/>
    </xf>
    <xf numFmtId="0" fontId="12" fillId="2" borderId="1" xfId="16" applyFont="1" applyFill="1" applyBorder="1" applyAlignment="1" applyProtection="1">
      <protection locked="0"/>
    </xf>
    <xf numFmtId="0" fontId="27" fillId="2" borderId="1" xfId="16" applyAlignment="1" applyProtection="1">
      <protection locked="0"/>
    </xf>
    <xf numFmtId="0" fontId="18" fillId="3" borderId="2" xfId="17" applyFont="1" applyFill="1" applyBorder="1" applyAlignment="1" applyProtection="1">
      <alignment wrapText="1"/>
    </xf>
    <xf numFmtId="0" fontId="12" fillId="0" borderId="1" xfId="5" applyFill="1" applyAlignment="1" applyProtection="1">
      <alignment wrapText="1"/>
    </xf>
    <xf numFmtId="0" fontId="30" fillId="0" borderId="0" xfId="0" applyFont="1" applyFill="1" applyProtection="1"/>
    <xf numFmtId="0" fontId="15" fillId="7" borderId="16" xfId="5" applyFont="1" applyFill="1" applyBorder="1" applyAlignment="1" applyProtection="1">
      <alignment wrapText="1"/>
      <protection locked="0"/>
    </xf>
    <xf numFmtId="0" fontId="15" fillId="7" borderId="1" xfId="16" applyFont="1" applyFill="1" applyBorder="1" applyAlignment="1" applyProtection="1">
      <alignment wrapText="1"/>
      <protection locked="0"/>
    </xf>
    <xf numFmtId="0" fontId="15" fillId="7" borderId="17" xfId="16" applyFont="1" applyFill="1" applyBorder="1" applyAlignment="1" applyProtection="1">
      <alignment wrapText="1"/>
      <protection locked="0"/>
    </xf>
    <xf numFmtId="0" fontId="12" fillId="2" borderId="1" xfId="16" applyFont="1" applyBorder="1" applyAlignment="1" applyProtection="1">
      <alignment wrapText="1"/>
    </xf>
    <xf numFmtId="0" fontId="12" fillId="0" borderId="1" xfId="16" applyFont="1" applyFill="1" applyAlignment="1" applyProtection="1">
      <alignment wrapText="1"/>
      <protection locked="0"/>
    </xf>
    <xf numFmtId="0" fontId="12" fillId="2" borderId="1" xfId="0" applyFont="1" applyFill="1" applyBorder="1" applyAlignment="1">
      <alignment horizontal="left"/>
    </xf>
    <xf numFmtId="0" fontId="0" fillId="0" borderId="1" xfId="0" applyBorder="1" applyAlignment="1">
      <alignment wrapText="1"/>
    </xf>
    <xf numFmtId="0" fontId="18" fillId="2" borderId="1" xfId="5" applyFont="1" applyAlignment="1" applyProtection="1">
      <alignment wrapText="1"/>
    </xf>
    <xf numFmtId="0" fontId="18" fillId="2" borderId="1" xfId="16" applyFont="1" applyAlignment="1" applyProtection="1">
      <alignment wrapText="1"/>
    </xf>
    <xf numFmtId="0" fontId="13" fillId="2" borderId="3" xfId="9" applyFont="1" applyBorder="1" applyAlignment="1">
      <alignment vertical="top" wrapText="1"/>
    </xf>
    <xf numFmtId="0" fontId="19" fillId="8"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12" fillId="0" borderId="1" xfId="0" applyFont="1" applyFill="1" applyBorder="1" applyAlignment="1">
      <alignment horizontal="left"/>
    </xf>
    <xf numFmtId="0" fontId="12" fillId="8" borderId="1" xfId="0" applyFont="1" applyFill="1" applyBorder="1" applyAlignment="1">
      <alignment horizontal="left"/>
    </xf>
    <xf numFmtId="49" fontId="12" fillId="8" borderId="1" xfId="0" applyNumberFormat="1" applyFont="1" applyFill="1" applyBorder="1" applyAlignment="1">
      <alignment horizontal="left"/>
    </xf>
    <xf numFmtId="49" fontId="19" fillId="6" borderId="22" xfId="0" applyNumberFormat="1" applyFont="1" applyFill="1" applyBorder="1" applyAlignment="1">
      <alignment horizontal="left" wrapText="1"/>
    </xf>
    <xf numFmtId="0" fontId="19" fillId="9" borderId="20" xfId="0" applyFont="1" applyFill="1" applyBorder="1" applyAlignment="1">
      <alignment horizontal="left" wrapText="1"/>
    </xf>
    <xf numFmtId="0" fontId="12" fillId="9" borderId="1" xfId="0" applyFont="1" applyFill="1" applyBorder="1" applyAlignment="1">
      <alignment horizontal="left"/>
    </xf>
    <xf numFmtId="0" fontId="12" fillId="6" borderId="1" xfId="0" applyFont="1" applyFill="1" applyBorder="1" applyAlignment="1">
      <alignment horizontal="left"/>
    </xf>
    <xf numFmtId="0" fontId="19" fillId="11" borderId="20" xfId="0" applyFont="1" applyFill="1" applyBorder="1" applyAlignment="1">
      <alignment horizontal="left" wrapText="1"/>
    </xf>
    <xf numFmtId="0" fontId="12" fillId="11" borderId="1" xfId="0" applyFont="1" applyFill="1" applyBorder="1" applyAlignment="1">
      <alignment horizontal="left"/>
    </xf>
    <xf numFmtId="0" fontId="19" fillId="8" borderId="21" xfId="0" applyFont="1" applyFill="1" applyBorder="1" applyAlignment="1">
      <alignment horizontal="left" wrapText="1"/>
    </xf>
    <xf numFmtId="0" fontId="19" fillId="8" borderId="1" xfId="0" applyFont="1" applyFill="1" applyBorder="1" applyAlignment="1">
      <alignment horizontal="left" wrapText="1"/>
    </xf>
    <xf numFmtId="49" fontId="19" fillId="8" borderId="1" xfId="0" applyNumberFormat="1" applyFont="1" applyFill="1" applyBorder="1" applyAlignment="1">
      <alignment horizontal="left" wrapText="1"/>
    </xf>
    <xf numFmtId="0" fontId="15" fillId="0" borderId="1" xfId="0" applyFont="1" applyFill="1" applyBorder="1" applyAlignment="1">
      <alignment horizontal="left"/>
    </xf>
    <xf numFmtId="0" fontId="18" fillId="3" borderId="23" xfId="17" applyFont="1" applyFill="1" applyBorder="1" applyAlignment="1" applyProtection="1">
      <alignment wrapText="1"/>
      <protection locked="0"/>
    </xf>
    <xf numFmtId="0" fontId="18" fillId="3" borderId="24" xfId="17" applyFont="1" applyFill="1" applyBorder="1" applyAlignment="1" applyProtection="1">
      <alignment wrapText="1"/>
      <protection locked="0"/>
    </xf>
    <xf numFmtId="0" fontId="18" fillId="3" borderId="25" xfId="17" applyFont="1" applyFill="1" applyBorder="1" applyAlignment="1" applyProtection="1">
      <alignment wrapText="1"/>
      <protection locked="0"/>
    </xf>
    <xf numFmtId="0" fontId="15" fillId="7" borderId="23" xfId="5" applyFont="1" applyFill="1" applyBorder="1" applyAlignment="1" applyProtection="1">
      <alignment wrapText="1"/>
      <protection locked="0"/>
    </xf>
    <xf numFmtId="0" fontId="15" fillId="7" borderId="24" xfId="16" applyFont="1" applyFill="1" applyBorder="1" applyAlignment="1" applyProtection="1">
      <alignment wrapText="1"/>
      <protection locked="0"/>
    </xf>
    <xf numFmtId="0" fontId="15" fillId="7" borderId="25" xfId="16" applyFont="1" applyFill="1" applyBorder="1" applyAlignment="1" applyProtection="1">
      <alignment wrapText="1"/>
      <protection locked="0"/>
    </xf>
    <xf numFmtId="0" fontId="15" fillId="7" borderId="18" xfId="5" applyFont="1" applyFill="1" applyBorder="1" applyAlignment="1" applyProtection="1">
      <alignment wrapText="1"/>
      <protection locked="0"/>
    </xf>
    <xf numFmtId="0" fontId="15" fillId="7" borderId="15" xfId="16" applyFont="1" applyFill="1" applyBorder="1" applyAlignment="1" applyProtection="1">
      <alignment wrapText="1"/>
      <protection locked="0"/>
    </xf>
    <xf numFmtId="0" fontId="15" fillId="7" borderId="19" xfId="16" applyFont="1" applyFill="1" applyBorder="1" applyAlignment="1" applyProtection="1">
      <alignment wrapText="1"/>
      <protection locked="0"/>
    </xf>
    <xf numFmtId="49" fontId="12" fillId="6" borderId="1" xfId="0" applyNumberFormat="1" applyFont="1" applyFill="1" applyBorder="1" applyAlignment="1">
      <alignment horizontal="left"/>
    </xf>
    <xf numFmtId="49" fontId="12" fillId="6" borderId="1" xfId="0" applyNumberFormat="1" applyFont="1" applyFill="1" applyBorder="1" applyAlignment="1">
      <alignment horizontal="left" vertical="top" wrapText="1"/>
    </xf>
    <xf numFmtId="0" fontId="12" fillId="8" borderId="1" xfId="0" applyFont="1" applyFill="1" applyBorder="1" applyAlignment="1">
      <alignment horizontal="left" vertical="top" wrapText="1"/>
    </xf>
    <xf numFmtId="49" fontId="12" fillId="8" borderId="1" xfId="0" applyNumberFormat="1" applyFont="1" applyFill="1" applyBorder="1" applyAlignment="1">
      <alignment horizontal="left" vertical="top" wrapText="1"/>
    </xf>
    <xf numFmtId="0" fontId="12" fillId="9" borderId="1" xfId="0" applyFont="1" applyFill="1" applyBorder="1" applyAlignment="1">
      <alignment horizontal="left" vertical="top" wrapText="1"/>
    </xf>
    <xf numFmtId="0" fontId="12" fillId="11"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19" fillId="4" borderId="7" xfId="9" applyFont="1" applyFill="1" applyBorder="1" applyAlignment="1">
      <alignment wrapText="1"/>
    </xf>
    <xf numFmtId="0" fontId="19" fillId="6" borderId="21" xfId="0" applyFont="1" applyFill="1" applyBorder="1" applyAlignment="1">
      <alignment horizontal="left" wrapText="1"/>
    </xf>
    <xf numFmtId="0" fontId="0" fillId="0" borderId="1" xfId="0" applyFill="1" applyBorder="1" applyAlignment="1">
      <alignment wrapText="1"/>
    </xf>
    <xf numFmtId="0" fontId="0" fillId="0" borderId="0" xfId="0" applyAlignment="1">
      <alignment wrapText="1"/>
    </xf>
    <xf numFmtId="0" fontId="13" fillId="2" borderId="1" xfId="0" applyFont="1" applyFill="1" applyBorder="1" applyAlignment="1">
      <alignment horizontal="left"/>
    </xf>
    <xf numFmtId="0" fontId="0" fillId="2" borderId="0" xfId="0" applyFill="1" applyAlignment="1">
      <alignment horizontal="left"/>
    </xf>
    <xf numFmtId="0" fontId="0" fillId="2" borderId="0" xfId="0" applyFill="1"/>
    <xf numFmtId="49" fontId="12" fillId="0" borderId="0" xfId="0" applyNumberFormat="1"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wrapText="1"/>
    </xf>
    <xf numFmtId="49" fontId="0" fillId="0" borderId="0" xfId="0" applyNumberFormat="1" applyFont="1" applyFill="1" applyAlignment="1">
      <alignment horizontal="left"/>
    </xf>
    <xf numFmtId="0" fontId="13" fillId="0" borderId="23" xfId="0" applyFont="1" applyFill="1" applyBorder="1" applyAlignment="1"/>
    <xf numFmtId="0" fontId="13" fillId="0" borderId="26" xfId="0" applyFont="1" applyFill="1" applyBorder="1" applyAlignment="1"/>
    <xf numFmtId="0" fontId="3" fillId="0" borderId="16" xfId="0" applyFont="1" applyBorder="1" applyAlignment="1">
      <alignment horizontal="left"/>
    </xf>
    <xf numFmtId="0" fontId="13" fillId="0" borderId="1" xfId="0" applyFont="1" applyFill="1" applyBorder="1" applyAlignment="1"/>
    <xf numFmtId="14" fontId="12" fillId="2" borderId="1" xfId="0" applyNumberFormat="1" applyFont="1" applyFill="1" applyBorder="1" applyAlignment="1">
      <alignment horizontal="left"/>
    </xf>
    <xf numFmtId="0" fontId="12" fillId="2" borderId="1" xfId="0" applyNumberFormat="1" applyFont="1" applyFill="1" applyBorder="1" applyAlignment="1">
      <alignment horizontal="left"/>
    </xf>
    <xf numFmtId="0" fontId="12" fillId="0" borderId="0" xfId="0" applyFont="1"/>
    <xf numFmtId="0" fontId="35" fillId="0" borderId="0" xfId="0" applyFont="1"/>
    <xf numFmtId="0" fontId="12" fillId="12" borderId="1" xfId="0" applyFont="1" applyFill="1" applyBorder="1" applyAlignment="1">
      <alignment horizontal="left"/>
    </xf>
    <xf numFmtId="0" fontId="12" fillId="12" borderId="1" xfId="0" applyNumberFormat="1" applyFont="1" applyFill="1" applyBorder="1" applyAlignment="1">
      <alignment horizontal="left"/>
    </xf>
    <xf numFmtId="0" fontId="12" fillId="0" borderId="0" xfId="0" applyFont="1" applyAlignment="1"/>
    <xf numFmtId="14" fontId="36" fillId="2" borderId="1" xfId="0" applyNumberFormat="1" applyFont="1" applyFill="1" applyBorder="1" applyAlignment="1">
      <alignment horizontal="left"/>
    </xf>
    <xf numFmtId="2" fontId="12" fillId="2" borderId="1" xfId="0" applyNumberFormat="1" applyFont="1" applyFill="1" applyBorder="1" applyAlignment="1">
      <alignment horizontal="left"/>
    </xf>
    <xf numFmtId="165" fontId="12" fillId="2" borderId="1" xfId="0" applyNumberFormat="1" applyFont="1" applyFill="1" applyBorder="1" applyAlignment="1">
      <alignment horizontal="left"/>
    </xf>
    <xf numFmtId="165" fontId="12" fillId="12" borderId="1" xfId="0" applyNumberFormat="1" applyFont="1" applyFill="1" applyBorder="1" applyAlignment="1">
      <alignment horizontal="left"/>
    </xf>
    <xf numFmtId="165" fontId="12" fillId="0" borderId="0" xfId="0" applyNumberFormat="1" applyFont="1" applyAlignment="1">
      <alignment horizontal="left"/>
    </xf>
    <xf numFmtId="14" fontId="12" fillId="0" borderId="1" xfId="0" applyNumberFormat="1" applyFont="1" applyFill="1" applyBorder="1" applyAlignment="1">
      <alignment horizontal="left"/>
    </xf>
    <xf numFmtId="0" fontId="19" fillId="6" borderId="27" xfId="0" applyFont="1" applyFill="1" applyBorder="1" applyAlignment="1">
      <alignment horizontal="left" wrapText="1"/>
    </xf>
    <xf numFmtId="0" fontId="12" fillId="0" borderId="0" xfId="0" applyFont="1" applyAlignment="1">
      <alignment horizontal="left"/>
    </xf>
    <xf numFmtId="165" fontId="12" fillId="0" borderId="1" xfId="0" applyNumberFormat="1" applyFont="1" applyFill="1" applyBorder="1" applyAlignment="1">
      <alignment horizontal="left"/>
    </xf>
    <xf numFmtId="49" fontId="0"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2" fontId="0" fillId="0" borderId="1" xfId="0" applyNumberFormat="1" applyFont="1" applyFill="1" applyBorder="1" applyAlignment="1">
      <alignment horizontal="left"/>
    </xf>
    <xf numFmtId="165" fontId="0" fillId="0" borderId="1" xfId="0" applyNumberFormat="1" applyFont="1" applyFill="1" applyBorder="1" applyAlignment="1">
      <alignment horizontal="left"/>
    </xf>
    <xf numFmtId="2" fontId="12" fillId="0" borderId="0" xfId="0" applyNumberFormat="1" applyFont="1" applyFill="1" applyAlignment="1">
      <alignment horizontal="left"/>
    </xf>
    <xf numFmtId="2" fontId="0" fillId="2" borderId="0" xfId="0" applyNumberFormat="1" applyFill="1"/>
    <xf numFmtId="2" fontId="0" fillId="0" borderId="1" xfId="0" applyNumberFormat="1" applyFill="1" applyBorder="1" applyAlignment="1"/>
    <xf numFmtId="2" fontId="19" fillId="6" borderId="22" xfId="0" applyNumberFormat="1" applyFont="1" applyFill="1" applyBorder="1" applyAlignment="1">
      <alignment horizontal="left" wrapText="1"/>
    </xf>
    <xf numFmtId="2" fontId="12" fillId="0" borderId="1" xfId="0" applyNumberFormat="1" applyFont="1" applyFill="1" applyBorder="1" applyAlignment="1">
      <alignment horizontal="left"/>
    </xf>
    <xf numFmtId="2" fontId="0" fillId="0" borderId="0" xfId="0" applyNumberFormat="1" applyAlignment="1"/>
    <xf numFmtId="14" fontId="0" fillId="0" borderId="1" xfId="0" applyNumberFormat="1" applyBorder="1" applyAlignment="1">
      <alignment horizontal="left"/>
    </xf>
    <xf numFmtId="165" fontId="0" fillId="0" borderId="1" xfId="0" applyNumberFormat="1" applyBorder="1" applyAlignment="1">
      <alignment horizontal="left"/>
    </xf>
    <xf numFmtId="0" fontId="12" fillId="0" borderId="1" xfId="0" applyFont="1" applyBorder="1"/>
    <xf numFmtId="0" fontId="0" fillId="0" borderId="1" xfId="0" applyBorder="1" applyAlignment="1">
      <alignment horizontal="left"/>
    </xf>
    <xf numFmtId="0" fontId="0" fillId="0" borderId="0" xfId="0" applyFont="1" applyFill="1" applyAlignment="1">
      <alignment horizontal="left"/>
    </xf>
    <xf numFmtId="49" fontId="0" fillId="12" borderId="0" xfId="0" applyNumberFormat="1" applyFill="1" applyAlignment="1"/>
    <xf numFmtId="0" fontId="0" fillId="12" borderId="0" xfId="0" applyFill="1" applyAlignment="1"/>
    <xf numFmtId="2" fontId="0" fillId="12" borderId="0" xfId="0" applyNumberFormat="1" applyFill="1" applyAlignment="1"/>
    <xf numFmtId="0" fontId="0" fillId="12" borderId="0" xfId="0" applyFill="1" applyAlignment="1">
      <alignment wrapText="1"/>
    </xf>
    <xf numFmtId="14" fontId="0" fillId="0" borderId="0" xfId="0" applyNumberFormat="1" applyAlignment="1">
      <alignment horizontal="left"/>
    </xf>
    <xf numFmtId="14" fontId="12" fillId="0" borderId="1" xfId="0" applyNumberFormat="1" applyFont="1" applyBorder="1" applyAlignment="1">
      <alignment horizontal="left"/>
    </xf>
    <xf numFmtId="0" fontId="37" fillId="0" borderId="1" xfId="0" applyFont="1" applyBorder="1"/>
    <xf numFmtId="165" fontId="0" fillId="0" borderId="1" xfId="0" applyNumberFormat="1" applyFill="1" applyBorder="1" applyAlignment="1">
      <alignment horizontal="left"/>
    </xf>
    <xf numFmtId="0" fontId="38" fillId="0" borderId="1" xfId="0" applyFont="1" applyBorder="1"/>
    <xf numFmtId="14" fontId="0" fillId="0" borderId="1" xfId="0" applyNumberFormat="1" applyFont="1" applyFill="1" applyBorder="1" applyAlignment="1">
      <alignment horizontal="left"/>
    </xf>
    <xf numFmtId="0" fontId="0" fillId="0" borderId="1" xfId="0" applyNumberFormat="1" applyFont="1" applyFill="1" applyBorder="1" applyAlignment="1">
      <alignment horizontal="left"/>
    </xf>
    <xf numFmtId="14" fontId="0" fillId="0" borderId="1" xfId="0" applyNumberFormat="1" applyFont="1" applyFill="1" applyBorder="1" applyAlignment="1">
      <alignment horizontal="left" wrapText="1"/>
    </xf>
    <xf numFmtId="0" fontId="12" fillId="13" borderId="1" xfId="0" applyNumberFormat="1" applyFont="1" applyFill="1" applyBorder="1" applyAlignment="1">
      <alignment horizontal="left"/>
    </xf>
    <xf numFmtId="14" fontId="12" fillId="2" borderId="1" xfId="18" applyNumberFormat="1" applyFont="1" applyFill="1" applyBorder="1" applyAlignment="1">
      <alignment horizontal="left"/>
    </xf>
    <xf numFmtId="0" fontId="12" fillId="2" borderId="1" xfId="18" applyFont="1" applyFill="1" applyBorder="1" applyAlignment="1">
      <alignment horizontal="left"/>
    </xf>
    <xf numFmtId="0" fontId="0" fillId="0" borderId="1" xfId="18" applyFont="1" applyFill="1" applyBorder="1" applyAlignment="1">
      <alignment horizontal="left"/>
    </xf>
    <xf numFmtId="0" fontId="37" fillId="0" borderId="0" xfId="0" applyFont="1"/>
    <xf numFmtId="2" fontId="12" fillId="2" borderId="1" xfId="18" applyNumberFormat="1" applyFont="1" applyFill="1" applyBorder="1" applyAlignment="1">
      <alignment horizontal="left"/>
    </xf>
    <xf numFmtId="14" fontId="0" fillId="0" borderId="1" xfId="18" applyNumberFormat="1" applyFont="1" applyFill="1" applyBorder="1" applyAlignment="1">
      <alignment horizontal="left"/>
    </xf>
    <xf numFmtId="14" fontId="0" fillId="0" borderId="0" xfId="0" applyNumberFormat="1" applyFont="1" applyFill="1" applyAlignment="1">
      <alignment horizontal="left"/>
    </xf>
    <xf numFmtId="49" fontId="12" fillId="0" borderId="1" xfId="0" applyNumberFormat="1" applyFont="1" applyFill="1" applyBorder="1" applyAlignment="1">
      <alignment horizontal="left"/>
    </xf>
    <xf numFmtId="49" fontId="12" fillId="12" borderId="1" xfId="0" applyNumberFormat="1" applyFont="1" applyFill="1" applyBorder="1" applyAlignment="1">
      <alignment horizontal="left"/>
    </xf>
    <xf numFmtId="2" fontId="12" fillId="12" borderId="0" xfId="0" applyNumberFormat="1" applyFont="1" applyFill="1" applyAlignment="1">
      <alignment horizontal="left"/>
    </xf>
    <xf numFmtId="0" fontId="12" fillId="12" borderId="0" xfId="0" applyFont="1" applyFill="1" applyAlignment="1">
      <alignment horizontal="left"/>
    </xf>
    <xf numFmtId="0" fontId="12" fillId="12" borderId="0" xfId="0" applyFont="1" applyFill="1" applyAlignment="1">
      <alignment horizontal="left" wrapText="1"/>
    </xf>
    <xf numFmtId="0" fontId="0" fillId="12" borderId="0" xfId="0" applyFont="1" applyFill="1" applyAlignment="1">
      <alignment horizontal="left"/>
    </xf>
    <xf numFmtId="14" fontId="0" fillId="0" borderId="0" xfId="0" applyNumberFormat="1"/>
    <xf numFmtId="2" fontId="21" fillId="7" borderId="2" xfId="8" applyNumberFormat="1" applyFont="1" applyFill="1" applyBorder="1" applyProtection="1">
      <protection locked="0"/>
    </xf>
    <xf numFmtId="2" fontId="21" fillId="6" borderId="10" xfId="8" applyNumberFormat="1" applyFont="1" applyFill="1" applyBorder="1" applyProtection="1"/>
    <xf numFmtId="2" fontId="21" fillId="6" borderId="1" xfId="8" applyNumberFormat="1" applyFont="1" applyFill="1" applyBorder="1" applyProtection="1"/>
    <xf numFmtId="2" fontId="21" fillId="6" borderId="2" xfId="8" applyNumberFormat="1" applyFont="1" applyFill="1" applyBorder="1" applyProtection="1"/>
    <xf numFmtId="2" fontId="21" fillId="6" borderId="12" xfId="8" applyNumberFormat="1" applyFont="1" applyFill="1" applyBorder="1" applyProtection="1"/>
    <xf numFmtId="2" fontId="21" fillId="3" borderId="2" xfId="8" applyNumberFormat="1" applyFont="1" applyFill="1" applyBorder="1" applyProtection="1"/>
    <xf numFmtId="165" fontId="21" fillId="3" borderId="12" xfId="8" applyNumberFormat="1" applyFont="1" applyFill="1" applyBorder="1" applyProtection="1"/>
    <xf numFmtId="165" fontId="21" fillId="7" borderId="10" xfId="8" applyNumberFormat="1" applyFont="1" applyFill="1" applyBorder="1" applyProtection="1">
      <protection locked="0"/>
    </xf>
    <xf numFmtId="165" fontId="21" fillId="6" borderId="10" xfId="8" applyNumberFormat="1" applyFont="1" applyFill="1" applyBorder="1" applyProtection="1"/>
    <xf numFmtId="165" fontId="23" fillId="6" borderId="10" xfId="8" applyNumberFormat="1" applyFont="1" applyFill="1" applyBorder="1" applyProtection="1"/>
    <xf numFmtId="2" fontId="0" fillId="0" borderId="0" xfId="0" applyNumberFormat="1" applyFont="1" applyFill="1" applyAlignment="1">
      <alignment horizontal="left"/>
    </xf>
    <xf numFmtId="0" fontId="0" fillId="0" borderId="0" xfId="0" applyFont="1" applyFill="1" applyAlignment="1">
      <alignment horizontal="left" wrapText="1"/>
    </xf>
    <xf numFmtId="0" fontId="12" fillId="0" borderId="1" xfId="0" applyNumberFormat="1" applyFont="1" applyFill="1" applyBorder="1" applyAlignment="1">
      <alignment horizontal="left"/>
    </xf>
    <xf numFmtId="165" fontId="12" fillId="0" borderId="0" xfId="0" applyNumberFormat="1" applyFont="1" applyFill="1" applyAlignment="1">
      <alignment horizontal="left"/>
    </xf>
    <xf numFmtId="0" fontId="12" fillId="0" borderId="1" xfId="0" applyFont="1" applyFill="1" applyBorder="1" applyAlignment="1">
      <alignment horizontal="left" wrapText="1"/>
    </xf>
    <xf numFmtId="14" fontId="12" fillId="2" borderId="1" xfId="0" applyNumberFormat="1" applyFont="1" applyFill="1" applyBorder="1" applyAlignment="1">
      <alignment horizontal="right"/>
    </xf>
    <xf numFmtId="14" fontId="0" fillId="0" borderId="1" xfId="0" applyNumberFormat="1" applyBorder="1" applyAlignment="1">
      <alignment horizontal="right"/>
    </xf>
    <xf numFmtId="0" fontId="12" fillId="0" borderId="0" xfId="0" applyFont="1" applyAlignment="1">
      <alignment horizontal="right"/>
    </xf>
    <xf numFmtId="165" fontId="21" fillId="7" borderId="6" xfId="8" applyNumberFormat="1" applyFont="1" applyFill="1" applyBorder="1" applyProtection="1">
      <protection locked="0"/>
    </xf>
    <xf numFmtId="2" fontId="21" fillId="2" borderId="1" xfId="8" applyNumberFormat="1" applyFont="1" applyProtection="1">
      <protection locked="0"/>
    </xf>
    <xf numFmtId="0" fontId="0" fillId="0" borderId="0" xfId="0" applyFill="1" applyAlignment="1">
      <alignment wrapText="1"/>
    </xf>
    <xf numFmtId="165" fontId="0" fillId="0" borderId="1" xfId="0" applyNumberFormat="1" applyFont="1" applyFill="1" applyBorder="1" applyAlignment="1">
      <alignment horizontal="left" wrapText="1"/>
    </xf>
    <xf numFmtId="165" fontId="0" fillId="0" borderId="0" xfId="0" applyNumberFormat="1" applyFont="1" applyFill="1" applyAlignment="1">
      <alignment horizontal="left"/>
    </xf>
    <xf numFmtId="0" fontId="0" fillId="0" borderId="0" xfId="0" applyFill="1"/>
    <xf numFmtId="0" fontId="21" fillId="6" borderId="1" xfId="8" applyFont="1" applyFill="1" applyProtection="1">
      <protection locked="0"/>
    </xf>
    <xf numFmtId="2" fontId="21" fillId="6" borderId="2" xfId="8" applyNumberFormat="1" applyFont="1" applyFill="1" applyBorder="1" applyProtection="1">
      <protection locked="0"/>
    </xf>
    <xf numFmtId="1" fontId="21" fillId="6" borderId="10" xfId="8" applyNumberFormat="1" applyFont="1" applyFill="1" applyBorder="1" applyProtection="1">
      <protection locked="0"/>
    </xf>
    <xf numFmtId="49" fontId="0" fillId="0" borderId="0" xfId="0" applyNumberFormat="1" applyFill="1" applyAlignment="1"/>
    <xf numFmtId="2" fontId="0" fillId="0" borderId="0" xfId="0" applyNumberFormat="1" applyFill="1" applyAlignment="1"/>
    <xf numFmtId="0" fontId="14" fillId="0" borderId="9" xfId="0" applyFont="1" applyBorder="1" applyAlignment="1">
      <alignment wrapText="1"/>
    </xf>
    <xf numFmtId="0" fontId="14" fillId="0" borderId="1" xfId="0" applyFont="1" applyBorder="1" applyAlignment="1">
      <alignment wrapText="1"/>
    </xf>
    <xf numFmtId="0" fontId="14"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20" fillId="4" borderId="5" xfId="0" applyFont="1" applyFill="1" applyBorder="1"/>
    <xf numFmtId="0" fontId="20" fillId="4" borderId="6" xfId="0" applyFont="1" applyFill="1" applyBorder="1"/>
    <xf numFmtId="0" fontId="20" fillId="4" borderId="7" xfId="0" applyFont="1" applyFill="1" applyBorder="1"/>
    <xf numFmtId="0" fontId="14" fillId="0" borderId="3" xfId="0" applyFont="1" applyBorder="1" applyAlignment="1">
      <alignment wrapText="1"/>
    </xf>
    <xf numFmtId="0" fontId="14" fillId="0" borderId="13" xfId="0" applyFont="1" applyBorder="1" applyAlignment="1">
      <alignment wrapText="1"/>
    </xf>
    <xf numFmtId="0" fontId="13" fillId="2" borderId="3" xfId="9" applyFont="1" applyBorder="1" applyAlignment="1">
      <alignment vertical="top" wrapText="1"/>
    </xf>
    <xf numFmtId="0" fontId="13" fillId="2" borderId="9" xfId="9" applyFont="1" applyBorder="1" applyAlignment="1">
      <alignment vertical="top" wrapText="1"/>
    </xf>
    <xf numFmtId="0" fontId="13" fillId="2" borderId="11" xfId="9" applyFont="1" applyBorder="1" applyAlignment="1">
      <alignment vertical="top" wrapText="1"/>
    </xf>
    <xf numFmtId="0" fontId="18" fillId="9" borderId="6" xfId="9" applyFont="1" applyFill="1" applyBorder="1" applyAlignment="1">
      <alignment wrapText="1"/>
    </xf>
    <xf numFmtId="0" fontId="16" fillId="4" borderId="5" xfId="9" applyFont="1" applyFill="1" applyBorder="1"/>
    <xf numFmtId="0" fontId="16" fillId="4" borderId="6" xfId="9" applyFont="1" applyFill="1" applyBorder="1"/>
    <xf numFmtId="0" fontId="12" fillId="2" borderId="11" xfId="9" applyFont="1" applyBorder="1" applyAlignment="1">
      <alignment horizontal="left" vertical="center" wrapText="1"/>
    </xf>
    <xf numFmtId="0" fontId="12" fillId="2" borderId="2" xfId="9" applyFont="1" applyBorder="1" applyAlignment="1">
      <alignment horizontal="left" vertical="center" wrapText="1"/>
    </xf>
    <xf numFmtId="0" fontId="18" fillId="3" borderId="5" xfId="9" applyFont="1" applyFill="1" applyBorder="1" applyAlignment="1">
      <alignment horizontal="left" vertical="center" wrapText="1"/>
    </xf>
    <xf numFmtId="0" fontId="18" fillId="2" borderId="6" xfId="9" applyFont="1" applyBorder="1" applyAlignment="1">
      <alignment horizontal="left" vertical="center" wrapText="1"/>
    </xf>
    <xf numFmtId="0" fontId="12" fillId="11" borderId="6" xfId="0" applyFont="1" applyFill="1" applyBorder="1" applyAlignment="1">
      <alignment horizontal="left" vertical="top" wrapText="1"/>
    </xf>
    <xf numFmtId="0" fontId="12" fillId="0" borderId="1" xfId="0" applyFont="1" applyFill="1" applyBorder="1" applyAlignment="1"/>
    <xf numFmtId="49" fontId="33" fillId="3" borderId="1" xfId="0" applyNumberFormat="1" applyFont="1" applyFill="1" applyBorder="1" applyAlignment="1">
      <alignment horizontal="center" vertical="center" wrapText="1"/>
    </xf>
    <xf numFmtId="49" fontId="34" fillId="9" borderId="1" xfId="0" applyNumberFormat="1" applyFont="1" applyFill="1" applyBorder="1" applyAlignment="1">
      <alignment horizontal="center" vertical="center" wrapText="1"/>
    </xf>
    <xf numFmtId="49" fontId="33" fillId="10" borderId="1" xfId="0" applyNumberFormat="1" applyFont="1" applyFill="1" applyBorder="1" applyAlignment="1">
      <alignment horizontal="center" vertical="center" wrapText="1"/>
    </xf>
    <xf numFmtId="0" fontId="24" fillId="5" borderId="1" xfId="8" applyFont="1" applyFill="1" applyAlignment="1" applyProtection="1">
      <alignment horizontal="left"/>
    </xf>
    <xf numFmtId="9" fontId="39" fillId="7" borderId="2" xfId="8" applyNumberFormat="1" applyFont="1" applyFill="1" applyBorder="1" applyAlignment="1" applyProtection="1">
      <alignment wrapText="1"/>
      <protection locked="0"/>
    </xf>
    <xf numFmtId="9" fontId="39" fillId="7" borderId="2" xfId="8" applyNumberFormat="1" applyFont="1" applyFill="1" applyBorder="1" applyProtection="1">
      <protection locked="0"/>
    </xf>
    <xf numFmtId="9" fontId="39" fillId="7" borderId="12" xfId="8" applyNumberFormat="1" applyFont="1" applyFill="1" applyBorder="1" applyProtection="1">
      <protection locked="0"/>
    </xf>
    <xf numFmtId="0" fontId="24" fillId="5" borderId="1" xfId="8" applyFont="1" applyFill="1" applyAlignment="1" applyProtection="1">
      <alignment wrapText="1"/>
    </xf>
    <xf numFmtId="0" fontId="23" fillId="5" borderId="9" xfId="8" applyFont="1" applyFill="1" applyBorder="1" applyAlignment="1" applyProtection="1">
      <alignment horizontal="center"/>
    </xf>
    <xf numFmtId="0" fontId="23" fillId="5" borderId="1" xfId="8" applyFont="1" applyFill="1" applyAlignment="1" applyProtection="1">
      <alignment horizontal="center"/>
    </xf>
  </cellXfs>
  <cellStyles count="20">
    <cellStyle name="Hyperlink" xfId="3" builtinId="8"/>
    <cellStyle name="Hyperlink 2" xfId="11"/>
    <cellStyle name="Normal" xfId="0" builtinId="0"/>
    <cellStyle name="Normal 2" xfId="1"/>
    <cellStyle name="Normal 2 2" xfId="9"/>
    <cellStyle name="Normal 2 3" xfId="17"/>
    <cellStyle name="Normal 3" xfId="2"/>
    <cellStyle name="Normal 3 2" xfId="4"/>
    <cellStyle name="Normal 3 2 2" xfId="12"/>
    <cellStyle name="Normal 3 3" xfId="6"/>
    <cellStyle name="Normal 3 3 2" xfId="7"/>
    <cellStyle name="Normal 3 3 2 2" xfId="14"/>
    <cellStyle name="Normal 3 3 3" xfId="8"/>
    <cellStyle name="Normal 3 3 3 2" xfId="15"/>
    <cellStyle name="Normal 3 3 4" xfId="13"/>
    <cellStyle name="Normal 3 4" xfId="10"/>
    <cellStyle name="Normal 4" xfId="5"/>
    <cellStyle name="Normal 5" xfId="16"/>
    <cellStyle name="Normal 6" xfId="18"/>
    <cellStyle name="Normal 74" xfId="19"/>
  </cellStyles>
  <dxfs count="94">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1" hidden="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rgb="FFD9D9D9"/>
          <bgColor auto="1"/>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fill>
        <patternFill patternType="none">
          <bgColor auto="1"/>
        </patternFill>
      </fill>
      <alignmen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Medium4">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www.rcuk.ac.uk/research/openaccess/oareporting/</a:t>
          </a:r>
          <a:r>
            <a:rPr lang="en-GB" sz="1100" b="0" i="0" u="none" strike="noStrike" baseline="0">
              <a:solidFill>
                <a:sysClr val="windowText" lastClr="000000"/>
              </a:solidFill>
              <a:effectLst/>
              <a:latin typeface="+mn-lt"/>
              <a:ea typeface="+mn-ea"/>
              <a:cs typeface="+mn-cs"/>
            </a:rPr>
            <a:t> 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47625</xdr:colOff>
      <xdr:row>34</xdr:row>
      <xdr:rowOff>0</xdr:rowOff>
    </xdr:from>
    <xdr:to>
      <xdr:col>7</xdr:col>
      <xdr:colOff>1247775</xdr:colOff>
      <xdr:row>49</xdr:row>
      <xdr:rowOff>190500</xdr:rowOff>
    </xdr:to>
    <xdr:sp macro="" textlink="">
      <xdr:nvSpPr>
        <xdr:cNvPr id="3" name="TextBox 2"/>
        <xdr:cNvSpPr txBox="1"/>
      </xdr:nvSpPr>
      <xdr:spPr>
        <a:xfrm>
          <a:off x="5410200" y="6648450"/>
          <a:ext cx="5962650" cy="30765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xdr:twoCellAnchor>
</xdr:wsDr>
</file>

<file path=xl/tables/table1.xml><?xml version="1.0" encoding="utf-8"?>
<table xmlns="http://schemas.openxmlformats.org/spreadsheetml/2006/main" id="1" name="apc" displayName="apc" ref="A4:AF602" dataDxfId="70" tableBorderDxfId="69">
  <tableColumns count="32">
    <tableColumn id="30" name="Author" dataDxfId="68" totalsRowDxfId="67"/>
    <tableColumn id="31" name="Department" dataDxfId="66" totalsRowDxfId="65"/>
    <tableColumn id="1" name="Date of acceptance" totalsRowLabel="Total" dataDxfId="64" totalsRowDxfId="63"/>
    <tableColumn id="2" name="PubMed ID" dataDxfId="62" totalsRowDxfId="61"/>
    <tableColumn id="3" name="DOI" dataDxfId="60" totalsRowDxfId="59"/>
    <tableColumn id="4" name="Publisher" dataDxfId="58" totalsRowDxfId="57"/>
    <tableColumn id="5" name="Journal" dataDxfId="56" totalsRowDxfId="55"/>
    <tableColumn id="6" name="E-ISSN" dataDxfId="54" totalsRowDxfId="53"/>
    <tableColumn id="7" name="Type of publication" dataDxfId="52" totalsRowDxfId="51"/>
    <tableColumn id="8" name="Article title" dataDxfId="50" totalsRowDxfId="49"/>
    <tableColumn id="9" name="Date of publication" dataDxfId="48" totalsRowDxfId="47"/>
    <tableColumn id="10" name="Fund that APC is paid from (1)" dataDxfId="46" totalsRowDxfId="45"/>
    <tableColumn id="11" name="Fund that APC is paid from (2)" dataDxfId="44" totalsRowDxfId="43"/>
    <tableColumn id="12" name="Fund that APC is paid from (3)" dataDxfId="42" totalsRowDxfId="41"/>
    <tableColumn id="13" name="Funder of research (1)" dataDxfId="40" totalsRowDxfId="39"/>
    <tableColumn id="14" name="Grant ID (1)" dataDxfId="38" totalsRowDxfId="37"/>
    <tableColumn id="15" name="Funder of research (2)" dataDxfId="36" totalsRowDxfId="35"/>
    <tableColumn id="16" name="Grant ID (2)" dataDxfId="34" totalsRowDxfId="33"/>
    <tableColumn id="17" name="Funder of research (3)" dataDxfId="32" totalsRowDxfId="31"/>
    <tableColumn id="18" name="Grant ID (3)" dataDxfId="30" totalsRowDxfId="29"/>
    <tableColumn id="19" name="Date of APC payment" dataDxfId="28" totalsRowDxfId="27"/>
    <tableColumn id="20" name="APC paid (actual currency) excluding VAT" dataDxfId="26" totalsRowDxfId="25"/>
    <tableColumn id="21" name="Currency of APC" dataDxfId="24" totalsRowDxfId="23"/>
    <tableColumn id="22" name="APC paid (£) including VAT if charged" dataDxfId="22" totalsRowDxfId="21"/>
    <tableColumn id="23" name="Additional publication costs (£)" dataDxfId="20" totalsRowDxfId="19"/>
    <tableColumn id="24" name="Discounts, memberships &amp; pre-payment agreements" dataDxfId="18" totalsRowDxfId="17"/>
    <tableColumn id="25" name="Amount of APC charged to COAF grant (including VAT if charged) in £" dataDxfId="16" totalsRowDxfId="15"/>
    <tableColumn id="26" name="Amount of APC charged to RCUK OA fund (including VAT if charged) in £" dataDxfId="14" totalsRowDxfId="13"/>
    <tableColumn id="27" name="Licence" dataDxfId="12" totalsRowDxfId="11"/>
    <tableColumn id="28" name="Notes" totalsRowFunction="count" dataDxfId="10" totalsRowDxfId="9"/>
    <tableColumn id="32" name="WRRO URL" dataDxfId="8" totalsRowDxfId="7"/>
    <tableColumn id="33" name="Invoice Number" dataDxfId="6" totalsRowDxfId="5"/>
  </tableColumns>
  <tableStyleInfo name="Table Style 1" showFirstColumn="0" showLastColumn="0" showRowStripes="0" showColumnStripes="0"/>
</table>
</file>

<file path=xl/tables/table2.xml><?xml version="1.0" encoding="utf-8"?>
<table xmlns="http://schemas.openxmlformats.org/spreadsheetml/2006/main" id="3" name="Table14" displayName="Table14" ref="B43:C50" totalsRowShown="0" headerRowDxfId="4" dataDxfId="3" tableBorderDxfId="2">
  <autoFilter ref="B43:C50"/>
  <tableColumns count="2">
    <tableColumn id="1" name="Other OA costs     " dataDxfId="1" dataCellStyle="Normal 3 3"/>
    <tableColumn id="2" name="Am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24" sqref="B24"/>
    </sheetView>
  </sheetViews>
  <sheetFormatPr defaultRowHeight="15.75" customHeight="1"/>
  <cols>
    <col min="1" max="1" width="27" customWidth="1"/>
    <col min="2" max="2" width="46.85546875" customWidth="1"/>
    <col min="3" max="3" width="58.140625" customWidth="1"/>
  </cols>
  <sheetData>
    <row r="1" spans="1:4" ht="30" customHeight="1">
      <c r="A1" s="262" t="s">
        <v>89</v>
      </c>
      <c r="B1" s="263"/>
      <c r="C1" s="264"/>
      <c r="D1" s="3"/>
    </row>
    <row r="2" spans="1:4" ht="15.75" customHeight="1">
      <c r="A2" s="265" t="s">
        <v>88</v>
      </c>
      <c r="B2" s="266"/>
      <c r="C2" s="4" t="s">
        <v>86</v>
      </c>
    </row>
    <row r="3" spans="1:4" ht="15.75" customHeight="1">
      <c r="A3" s="5" t="s">
        <v>87</v>
      </c>
      <c r="B3" s="6" t="s">
        <v>92</v>
      </c>
      <c r="C3" s="7"/>
      <c r="D3" s="3"/>
    </row>
    <row r="4" spans="1:4" ht="30" customHeight="1">
      <c r="A4" s="250" t="s">
        <v>114</v>
      </c>
      <c r="B4" s="251"/>
      <c r="C4" s="252"/>
      <c r="D4" s="3"/>
    </row>
    <row r="5" spans="1:4" ht="15.75" customHeight="1">
      <c r="A5" s="253" t="s">
        <v>0</v>
      </c>
      <c r="B5" s="254"/>
      <c r="C5" s="255"/>
      <c r="D5" s="3"/>
    </row>
    <row r="6" spans="1:4" ht="37.5" customHeight="1">
      <c r="A6" s="256"/>
      <c r="B6" s="257"/>
      <c r="C6" s="258"/>
      <c r="D6" s="3"/>
    </row>
    <row r="7" spans="1:4" ht="30" customHeight="1">
      <c r="A7" s="259" t="s">
        <v>43</v>
      </c>
      <c r="B7" s="260"/>
      <c r="C7" s="261"/>
      <c r="D7" s="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4" zoomScaleNormal="100" workbookViewId="0">
      <selection activeCell="C28" sqref="C28"/>
    </sheetView>
  </sheetViews>
  <sheetFormatPr defaultColWidth="9.140625" defaultRowHeight="12.75"/>
  <cols>
    <col min="1" max="1" width="13.28515625" style="1" customWidth="1"/>
    <col min="2" max="2" width="57.7109375" style="1" customWidth="1"/>
    <col min="3" max="3" width="71.42578125" style="1" customWidth="1"/>
    <col min="4" max="4" width="19.28515625" style="2" customWidth="1"/>
    <col min="5" max="5" width="20.28515625" style="90" customWidth="1"/>
    <col min="6" max="16384" width="9.140625" style="1"/>
  </cols>
  <sheetData>
    <row r="1" spans="1:5" ht="30" customHeight="1">
      <c r="A1" s="271" t="s">
        <v>96</v>
      </c>
      <c r="B1" s="272"/>
      <c r="C1" s="66"/>
      <c r="D1" s="80"/>
      <c r="E1" s="89"/>
    </row>
    <row r="2" spans="1:5" s="2" customFormat="1" ht="94.9" customHeight="1">
      <c r="A2" s="273" t="s">
        <v>230</v>
      </c>
      <c r="B2" s="274"/>
      <c r="C2" s="67"/>
      <c r="D2" s="62"/>
      <c r="E2" s="62"/>
    </row>
    <row r="3" spans="1:5" s="2" customFormat="1" ht="67.900000000000006" customHeight="1">
      <c r="A3" s="275" t="s">
        <v>228</v>
      </c>
      <c r="B3" s="276"/>
      <c r="C3" s="91"/>
      <c r="D3" s="80"/>
      <c r="E3" s="80"/>
    </row>
    <row r="4" spans="1:5" s="2" customFormat="1" ht="74.45" customHeight="1">
      <c r="A4" s="270" t="s">
        <v>197</v>
      </c>
      <c r="B4" s="270"/>
      <c r="C4" s="92"/>
      <c r="D4" s="80"/>
      <c r="E4" s="80"/>
    </row>
    <row r="5" spans="1:5" s="2" customFormat="1" ht="87" customHeight="1">
      <c r="A5" s="277" t="s">
        <v>229</v>
      </c>
      <c r="B5" s="277"/>
      <c r="C5" s="92"/>
      <c r="D5" s="80"/>
      <c r="E5" s="80"/>
    </row>
    <row r="6" spans="1:5" ht="15.75" customHeight="1">
      <c r="A6" s="87"/>
      <c r="B6" s="87"/>
      <c r="C6" s="68"/>
      <c r="D6" s="80"/>
      <c r="E6" s="89"/>
    </row>
    <row r="7" spans="1:5" ht="28.9" customHeight="1">
      <c r="A7" s="63"/>
      <c r="B7" s="63" t="s">
        <v>199</v>
      </c>
      <c r="C7" s="65" t="s">
        <v>200</v>
      </c>
      <c r="D7" s="88" t="s">
        <v>93</v>
      </c>
      <c r="E7" s="147" t="s">
        <v>94</v>
      </c>
    </row>
    <row r="8" spans="1:5" ht="38.25">
      <c r="A8" s="114" t="s">
        <v>1</v>
      </c>
      <c r="B8" s="141" t="s">
        <v>133</v>
      </c>
      <c r="C8" s="141" t="s">
        <v>134</v>
      </c>
      <c r="D8" s="141" t="s">
        <v>135</v>
      </c>
      <c r="E8" s="140" t="s">
        <v>136</v>
      </c>
    </row>
    <row r="9" spans="1:5">
      <c r="A9" s="268" t="s">
        <v>2</v>
      </c>
      <c r="B9" s="142" t="s">
        <v>3</v>
      </c>
      <c r="C9" s="142" t="s">
        <v>137</v>
      </c>
      <c r="D9" s="142"/>
      <c r="E9" s="119" t="s">
        <v>138</v>
      </c>
    </row>
    <row r="10" spans="1:5" ht="25.5">
      <c r="A10" s="268"/>
      <c r="B10" s="142" t="s">
        <v>4</v>
      </c>
      <c r="C10" s="142" t="s">
        <v>56</v>
      </c>
      <c r="D10" s="142" t="s">
        <v>49</v>
      </c>
      <c r="E10" s="119" t="s">
        <v>103</v>
      </c>
    </row>
    <row r="11" spans="1:5" ht="25.5">
      <c r="A11" s="268"/>
      <c r="B11" s="141" t="s">
        <v>5</v>
      </c>
      <c r="C11" s="141" t="s">
        <v>234</v>
      </c>
      <c r="D11" s="141" t="s">
        <v>50</v>
      </c>
      <c r="E11" s="140" t="s">
        <v>105</v>
      </c>
    </row>
    <row r="12" spans="1:5" ht="38.25">
      <c r="A12" s="268"/>
      <c r="B12" s="141" t="s">
        <v>6</v>
      </c>
      <c r="C12" s="141" t="s">
        <v>235</v>
      </c>
      <c r="D12" s="141"/>
      <c r="E12" s="140" t="s">
        <v>106</v>
      </c>
    </row>
    <row r="13" spans="1:5" ht="25.5">
      <c r="A13" s="268"/>
      <c r="B13" s="141" t="s">
        <v>7</v>
      </c>
      <c r="C13" s="141" t="s">
        <v>236</v>
      </c>
      <c r="D13" s="141" t="s">
        <v>55</v>
      </c>
      <c r="E13" s="140" t="s">
        <v>104</v>
      </c>
    </row>
    <row r="14" spans="1:5" ht="25.5">
      <c r="A14" s="268"/>
      <c r="B14" s="141" t="s">
        <v>8</v>
      </c>
      <c r="C14" s="141" t="s">
        <v>237</v>
      </c>
      <c r="D14" s="141" t="s">
        <v>139</v>
      </c>
      <c r="E14" s="140" t="s">
        <v>48</v>
      </c>
    </row>
    <row r="15" spans="1:5">
      <c r="A15" s="268"/>
      <c r="B15" s="142" t="s">
        <v>9</v>
      </c>
      <c r="C15" s="142" t="s">
        <v>10</v>
      </c>
      <c r="D15" s="142" t="s">
        <v>51</v>
      </c>
      <c r="E15" s="119" t="s">
        <v>107</v>
      </c>
    </row>
    <row r="16" spans="1:5" ht="25.5">
      <c r="A16" s="269"/>
      <c r="B16" s="143" t="s">
        <v>11</v>
      </c>
      <c r="C16" s="143" t="s">
        <v>128</v>
      </c>
      <c r="D16" s="143" t="s">
        <v>52</v>
      </c>
      <c r="E16" s="120" t="s">
        <v>108</v>
      </c>
    </row>
    <row r="17" spans="1:5" ht="38.25">
      <c r="A17" s="267" t="s">
        <v>12</v>
      </c>
      <c r="B17" s="142" t="s">
        <v>13</v>
      </c>
      <c r="C17" s="142" t="s">
        <v>38</v>
      </c>
      <c r="D17" s="142"/>
      <c r="E17" s="119" t="s">
        <v>113</v>
      </c>
    </row>
    <row r="18" spans="1:5">
      <c r="A18" s="268"/>
      <c r="B18" s="141" t="s">
        <v>14</v>
      </c>
      <c r="C18" s="141" t="s">
        <v>15</v>
      </c>
      <c r="D18" s="141"/>
      <c r="E18" s="140" t="s">
        <v>113</v>
      </c>
    </row>
    <row r="19" spans="1:5">
      <c r="A19" s="268"/>
      <c r="B19" s="141" t="s">
        <v>16</v>
      </c>
      <c r="C19" s="141" t="s">
        <v>17</v>
      </c>
      <c r="D19" s="141"/>
      <c r="E19" s="140" t="s">
        <v>113</v>
      </c>
    </row>
    <row r="20" spans="1:5" ht="38.25">
      <c r="A20" s="268"/>
      <c r="B20" s="142" t="s">
        <v>18</v>
      </c>
      <c r="C20" s="142" t="s">
        <v>231</v>
      </c>
      <c r="D20" s="142" t="s">
        <v>53</v>
      </c>
      <c r="E20" s="119"/>
    </row>
    <row r="21" spans="1:5">
      <c r="A21" s="268"/>
      <c r="B21" s="142" t="s">
        <v>44</v>
      </c>
      <c r="C21" s="142" t="s">
        <v>232</v>
      </c>
      <c r="D21" s="142" t="s">
        <v>53</v>
      </c>
      <c r="E21" s="119"/>
    </row>
    <row r="22" spans="1:5">
      <c r="A22" s="268"/>
      <c r="B22" s="141" t="s">
        <v>19</v>
      </c>
      <c r="C22" s="141" t="s">
        <v>59</v>
      </c>
      <c r="D22" s="141" t="s">
        <v>53</v>
      </c>
      <c r="E22" s="140"/>
    </row>
    <row r="23" spans="1:5">
      <c r="A23" s="268"/>
      <c r="B23" s="141" t="s">
        <v>45</v>
      </c>
      <c r="C23" s="141" t="s">
        <v>140</v>
      </c>
      <c r="D23" s="141" t="s">
        <v>53</v>
      </c>
      <c r="E23" s="140"/>
    </row>
    <row r="24" spans="1:5">
      <c r="A24" s="268"/>
      <c r="B24" s="141" t="s">
        <v>20</v>
      </c>
      <c r="C24" s="141" t="s">
        <v>60</v>
      </c>
      <c r="D24" s="141" t="s">
        <v>53</v>
      </c>
      <c r="E24" s="140"/>
    </row>
    <row r="25" spans="1:5">
      <c r="A25" s="269"/>
      <c r="B25" s="141" t="s">
        <v>46</v>
      </c>
      <c r="C25" s="141" t="s">
        <v>141</v>
      </c>
      <c r="D25" s="141" t="s">
        <v>53</v>
      </c>
      <c r="E25" s="140"/>
    </row>
    <row r="26" spans="1:5" ht="38.25">
      <c r="A26" s="267" t="s">
        <v>21</v>
      </c>
      <c r="B26" s="143" t="s">
        <v>22</v>
      </c>
      <c r="C26" s="143" t="s">
        <v>142</v>
      </c>
      <c r="D26" s="143"/>
      <c r="E26" s="120" t="s">
        <v>110</v>
      </c>
    </row>
    <row r="27" spans="1:5" ht="51">
      <c r="A27" s="268"/>
      <c r="B27" s="141" t="s">
        <v>41</v>
      </c>
      <c r="C27" s="141" t="s">
        <v>143</v>
      </c>
      <c r="D27" s="141"/>
      <c r="E27" s="140" t="s">
        <v>112</v>
      </c>
    </row>
    <row r="28" spans="1:5">
      <c r="A28" s="268"/>
      <c r="B28" s="141" t="s">
        <v>23</v>
      </c>
      <c r="C28" s="141" t="s">
        <v>129</v>
      </c>
      <c r="D28" s="141"/>
      <c r="E28" s="140" t="s">
        <v>111</v>
      </c>
    </row>
    <row r="29" spans="1:5" ht="51">
      <c r="A29" s="268"/>
      <c r="B29" s="142" t="s">
        <v>28</v>
      </c>
      <c r="C29" s="142" t="s">
        <v>130</v>
      </c>
      <c r="D29" s="142"/>
      <c r="E29" s="119"/>
    </row>
    <row r="30" spans="1:5" ht="38.25">
      <c r="A30" s="268"/>
      <c r="B30" s="144" t="s">
        <v>42</v>
      </c>
      <c r="C30" s="144" t="s">
        <v>58</v>
      </c>
      <c r="D30" s="144"/>
      <c r="E30" s="123"/>
    </row>
    <row r="31" spans="1:5" ht="38.25">
      <c r="A31" s="268"/>
      <c r="B31" s="142" t="s">
        <v>24</v>
      </c>
      <c r="C31" s="142" t="s">
        <v>131</v>
      </c>
      <c r="D31" s="142" t="s">
        <v>48</v>
      </c>
      <c r="E31" s="119"/>
    </row>
    <row r="32" spans="1:5">
      <c r="A32" s="268"/>
      <c r="B32" s="145" t="s">
        <v>25</v>
      </c>
      <c r="C32" s="145" t="s">
        <v>85</v>
      </c>
      <c r="D32" s="145" t="s">
        <v>48</v>
      </c>
      <c r="E32" s="126"/>
    </row>
    <row r="33" spans="1:5" ht="25.5">
      <c r="A33" s="269"/>
      <c r="B33" s="144" t="s">
        <v>47</v>
      </c>
      <c r="C33" s="144" t="s">
        <v>132</v>
      </c>
      <c r="D33" s="144" t="s">
        <v>48</v>
      </c>
      <c r="E33" s="123"/>
    </row>
    <row r="34" spans="1:5" ht="25.5">
      <c r="A34" s="114" t="s">
        <v>26</v>
      </c>
      <c r="B34" s="142" t="s">
        <v>29</v>
      </c>
      <c r="C34" s="142" t="s">
        <v>57</v>
      </c>
      <c r="D34" s="142" t="s">
        <v>54</v>
      </c>
      <c r="E34" s="119" t="s">
        <v>109</v>
      </c>
    </row>
    <row r="35" spans="1:5" ht="25.5">
      <c r="A35" s="64" t="s">
        <v>27</v>
      </c>
      <c r="B35" s="146" t="s">
        <v>27</v>
      </c>
      <c r="C35" s="146" t="s">
        <v>95</v>
      </c>
      <c r="D35" s="146"/>
      <c r="E35" s="124" t="s">
        <v>102</v>
      </c>
    </row>
  </sheetData>
  <mergeCells count="8">
    <mergeCell ref="A17:A25"/>
    <mergeCell ref="A4:B4"/>
    <mergeCell ref="A1:B1"/>
    <mergeCell ref="A26:A33"/>
    <mergeCell ref="A2:B2"/>
    <mergeCell ref="A3:B3"/>
    <mergeCell ref="A9:A16"/>
    <mergeCell ref="A5:B5"/>
  </mergeCells>
  <hyperlinks>
    <hyperlink ref="E35" r:id="rId1"/>
    <hyperlink ref="E10" r:id="rId2"/>
    <hyperlink ref="E13" r:id="rId3"/>
    <hyperlink ref="E11" r:id="rId4"/>
    <hyperlink ref="E12" r:id="rId5"/>
    <hyperlink ref="E15" r:id="rId6"/>
    <hyperlink ref="E16" r:id="rId7"/>
    <hyperlink ref="E34" r:id="rId8"/>
    <hyperlink ref="E26" r:id="rId9"/>
    <hyperlink ref="E28" r:id="rId10"/>
    <hyperlink ref="E27" r:id="rId11"/>
    <hyperlink ref="E17" r:id="rId12"/>
    <hyperlink ref="E18" r:id="rId13"/>
    <hyperlink ref="E19"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02"/>
  <sheetViews>
    <sheetView zoomScaleNormal="100" zoomScaleSheetLayoutView="100" workbookViewId="0">
      <pane ySplit="4" topLeftCell="A293" activePane="bottomLeft" state="frozen"/>
      <selection pane="bottomLeft" activeCell="Z279" sqref="Z279"/>
    </sheetView>
  </sheetViews>
  <sheetFormatPr defaultColWidth="10.7109375" defaultRowHeight="15.75" customHeight="1"/>
  <cols>
    <col min="1" max="1" width="16.5703125" style="95" customWidth="1"/>
    <col min="2" max="2" width="14.7109375" style="93" customWidth="1"/>
    <col min="3" max="3" width="12.28515625" style="93" customWidth="1"/>
    <col min="4" max="4" width="11.42578125" style="93" customWidth="1"/>
    <col min="5" max="5" width="33" style="93" customWidth="1"/>
    <col min="6" max="6" width="10.7109375" style="93"/>
    <col min="7" max="7" width="12.42578125" style="93" customWidth="1"/>
    <col min="8" max="8" width="10.7109375" style="93"/>
    <col min="9" max="9" width="17.85546875" style="95" customWidth="1"/>
    <col min="10" max="10" width="16.7109375" style="93" customWidth="1"/>
    <col min="11" max="11" width="12" style="93" customWidth="1"/>
    <col min="12" max="18" width="10.7109375" style="93"/>
    <col min="19" max="19" width="10.7109375" style="95"/>
    <col min="20" max="21" width="10.7109375" style="93"/>
    <col min="22" max="22" width="10.7109375" style="188"/>
    <col min="23" max="23" width="10.7109375" style="93"/>
    <col min="24" max="24" width="13" style="93" customWidth="1"/>
    <col min="25" max="25" width="12.5703125" style="93" customWidth="1"/>
    <col min="26" max="26" width="19.140625" style="93" customWidth="1"/>
    <col min="27" max="27" width="13" style="93" customWidth="1"/>
    <col min="28" max="28" width="16.7109375" style="150" customWidth="1"/>
    <col min="29" max="30" width="10.7109375" style="93"/>
    <col min="31" max="31" width="13.42578125" style="93" customWidth="1"/>
    <col min="32" max="32" width="13.85546875" style="93" customWidth="1"/>
    <col min="33" max="16384" width="10.7109375" style="93"/>
  </cols>
  <sheetData>
    <row r="1" spans="1:32" s="153" customFormat="1" ht="15.75" customHeight="1">
      <c r="A1" s="151" t="s">
        <v>240</v>
      </c>
      <c r="B1" s="110" t="s">
        <v>1900</v>
      </c>
      <c r="C1" s="110"/>
      <c r="D1" s="110"/>
      <c r="E1" s="110"/>
      <c r="F1" s="110"/>
      <c r="G1" s="110"/>
      <c r="I1" s="279" t="s">
        <v>227</v>
      </c>
      <c r="J1" s="279"/>
      <c r="K1" s="280" t="s">
        <v>222</v>
      </c>
      <c r="L1" s="280"/>
      <c r="M1" s="281" t="s">
        <v>223</v>
      </c>
      <c r="N1" s="281"/>
      <c r="O1" s="110"/>
      <c r="P1" s="110"/>
      <c r="Q1" s="110"/>
      <c r="R1" s="110"/>
      <c r="S1" s="152"/>
      <c r="V1" s="184"/>
    </row>
    <row r="2" spans="1:32" s="153" customFormat="1" ht="17.45" customHeight="1" thickBot="1">
      <c r="A2" s="151" t="s">
        <v>241</v>
      </c>
      <c r="B2" s="110"/>
      <c r="C2" s="110" t="s">
        <v>1901</v>
      </c>
      <c r="D2" s="110"/>
      <c r="E2" s="110"/>
      <c r="F2" s="110"/>
      <c r="G2" s="110"/>
      <c r="I2" s="279"/>
      <c r="J2" s="279"/>
      <c r="K2" s="280"/>
      <c r="L2" s="280"/>
      <c r="M2" s="281"/>
      <c r="N2" s="281"/>
      <c r="O2" s="110"/>
      <c r="P2" s="110"/>
      <c r="Q2" s="110"/>
      <c r="R2" s="110"/>
      <c r="S2" s="152"/>
      <c r="V2" s="184"/>
    </row>
    <row r="3" spans="1:32" s="94" customFormat="1" ht="23.45" customHeight="1">
      <c r="A3" s="117"/>
      <c r="B3" s="117"/>
      <c r="C3" s="117"/>
      <c r="D3" s="117"/>
      <c r="E3" s="117"/>
      <c r="F3" s="158" t="s">
        <v>233</v>
      </c>
      <c r="G3" s="158"/>
      <c r="H3" s="158"/>
      <c r="I3" s="159"/>
      <c r="J3" s="160"/>
      <c r="K3" s="161"/>
      <c r="L3" s="116"/>
      <c r="M3" s="117"/>
      <c r="N3" s="116"/>
      <c r="O3" s="116"/>
      <c r="P3" s="116"/>
      <c r="Q3" s="116"/>
      <c r="R3" s="116"/>
      <c r="S3" s="116"/>
      <c r="T3" s="116"/>
      <c r="U3" s="116"/>
      <c r="V3" s="185"/>
      <c r="W3" s="117"/>
      <c r="X3" s="278"/>
      <c r="Y3" s="278"/>
      <c r="Z3" s="278"/>
      <c r="AA3" s="116"/>
      <c r="AB3" s="116"/>
      <c r="AC3" s="116"/>
      <c r="AD3" s="116"/>
      <c r="AE3" s="116"/>
      <c r="AF3" s="149"/>
    </row>
    <row r="4" spans="1:32" s="111" customFormat="1" ht="61.5" customHeight="1">
      <c r="A4" s="121" t="s">
        <v>242</v>
      </c>
      <c r="B4" s="121" t="s">
        <v>243</v>
      </c>
      <c r="C4" s="121" t="s">
        <v>133</v>
      </c>
      <c r="D4" s="127" t="s">
        <v>3</v>
      </c>
      <c r="E4" s="127" t="s">
        <v>4</v>
      </c>
      <c r="F4" s="121" t="s">
        <v>5</v>
      </c>
      <c r="G4" s="121" t="s">
        <v>6</v>
      </c>
      <c r="H4" s="121" t="s">
        <v>198</v>
      </c>
      <c r="I4" s="121" t="s">
        <v>8</v>
      </c>
      <c r="J4" s="128" t="s">
        <v>9</v>
      </c>
      <c r="K4" s="129" t="s">
        <v>11</v>
      </c>
      <c r="L4" s="128" t="s">
        <v>13</v>
      </c>
      <c r="M4" s="121" t="s">
        <v>14</v>
      </c>
      <c r="N4" s="121" t="s">
        <v>16</v>
      </c>
      <c r="O4" s="128" t="s">
        <v>18</v>
      </c>
      <c r="P4" s="128" t="s">
        <v>44</v>
      </c>
      <c r="Q4" s="121" t="s">
        <v>19</v>
      </c>
      <c r="R4" s="121" t="s">
        <v>45</v>
      </c>
      <c r="S4" s="121" t="s">
        <v>20</v>
      </c>
      <c r="T4" s="121" t="s">
        <v>46</v>
      </c>
      <c r="U4" s="129" t="s">
        <v>22</v>
      </c>
      <c r="V4" s="186" t="s">
        <v>41</v>
      </c>
      <c r="W4" s="121" t="s">
        <v>23</v>
      </c>
      <c r="X4" s="115" t="s">
        <v>28</v>
      </c>
      <c r="Y4" s="122" t="s">
        <v>42</v>
      </c>
      <c r="Z4" s="115" t="s">
        <v>24</v>
      </c>
      <c r="AA4" s="125" t="s">
        <v>216</v>
      </c>
      <c r="AB4" s="122" t="s">
        <v>217</v>
      </c>
      <c r="AC4" s="115" t="s">
        <v>29</v>
      </c>
      <c r="AD4" s="148" t="s">
        <v>27</v>
      </c>
      <c r="AE4" s="148" t="s">
        <v>1307</v>
      </c>
      <c r="AF4" s="175" t="s">
        <v>1308</v>
      </c>
    </row>
    <row r="5" spans="1:32" s="179" customFormat="1" ht="15.95" customHeight="1">
      <c r="A5" s="178" t="s">
        <v>1577</v>
      </c>
      <c r="B5" s="178"/>
      <c r="C5" s="178"/>
      <c r="F5" s="178"/>
      <c r="G5" s="178"/>
      <c r="H5" s="178"/>
      <c r="I5" s="178"/>
      <c r="K5" s="178"/>
      <c r="M5" s="178"/>
      <c r="N5" s="178"/>
      <c r="Q5" s="178"/>
      <c r="R5" s="178"/>
      <c r="S5" s="178"/>
      <c r="T5" s="178"/>
      <c r="U5" s="178"/>
      <c r="V5" s="181"/>
      <c r="W5" s="178"/>
      <c r="AB5" s="182">
        <v>-21211.5</v>
      </c>
      <c r="AD5" s="180"/>
    </row>
    <row r="6" spans="1:32" s="179" customFormat="1" ht="15.95" customHeight="1">
      <c r="A6" s="178"/>
      <c r="B6" s="178"/>
      <c r="C6" s="178"/>
      <c r="F6" s="178"/>
      <c r="G6" s="178"/>
      <c r="H6" s="178"/>
      <c r="I6" s="178"/>
      <c r="K6" s="178"/>
      <c r="M6" s="178"/>
      <c r="N6" s="178"/>
      <c r="Q6" s="178"/>
      <c r="R6" s="178"/>
      <c r="S6" s="178"/>
      <c r="T6" s="178"/>
      <c r="U6" s="178"/>
      <c r="V6" s="181"/>
      <c r="W6" s="178"/>
      <c r="AB6" s="182"/>
      <c r="AD6" s="180"/>
    </row>
    <row r="7" spans="1:32" s="179" customFormat="1" ht="15.95" customHeight="1">
      <c r="A7" s="164" t="s">
        <v>1889</v>
      </c>
      <c r="B7" s="110" t="s">
        <v>338</v>
      </c>
      <c r="C7" s="110"/>
      <c r="D7" s="110"/>
      <c r="E7" s="110" t="s">
        <v>1890</v>
      </c>
      <c r="F7" s="110" t="s">
        <v>1891</v>
      </c>
      <c r="G7" s="110" t="s">
        <v>1892</v>
      </c>
      <c r="H7" s="110" t="s">
        <v>1893</v>
      </c>
      <c r="I7" s="110" t="s">
        <v>246</v>
      </c>
      <c r="J7" s="110" t="s">
        <v>1894</v>
      </c>
      <c r="K7" s="162">
        <v>42488</v>
      </c>
      <c r="L7" s="110" t="s">
        <v>30</v>
      </c>
      <c r="M7" s="110"/>
      <c r="N7" s="110"/>
      <c r="O7" s="110" t="s">
        <v>32</v>
      </c>
      <c r="P7" s="110"/>
      <c r="Q7" s="110"/>
      <c r="R7" s="110" t="s">
        <v>1895</v>
      </c>
      <c r="S7" s="110" t="s">
        <v>1895</v>
      </c>
      <c r="T7" s="110"/>
      <c r="U7" s="162">
        <v>42479</v>
      </c>
      <c r="V7" s="181"/>
      <c r="W7" s="178"/>
      <c r="X7" s="171">
        <v>2146.63</v>
      </c>
      <c r="AB7" s="177">
        <v>2146.63</v>
      </c>
      <c r="AC7" s="179" t="s">
        <v>39</v>
      </c>
      <c r="AD7" s="180"/>
      <c r="AE7" t="s">
        <v>1896</v>
      </c>
      <c r="AF7" s="110" t="s">
        <v>1897</v>
      </c>
    </row>
    <row r="8" spans="1:32" s="179" customFormat="1" ht="15.95" customHeight="1">
      <c r="A8" s="164" t="s">
        <v>1882</v>
      </c>
      <c r="B8" s="110" t="s">
        <v>282</v>
      </c>
      <c r="C8" s="3"/>
      <c r="D8" s="3"/>
      <c r="E8" s="3" t="s">
        <v>1883</v>
      </c>
      <c r="F8" s="202" t="s">
        <v>1884</v>
      </c>
      <c r="G8" s="202" t="s">
        <v>1885</v>
      </c>
      <c r="H8" s="3" t="s">
        <v>1886</v>
      </c>
      <c r="I8" s="110" t="s">
        <v>273</v>
      </c>
      <c r="J8" s="3" t="s">
        <v>1887</v>
      </c>
      <c r="K8" s="189">
        <v>42521</v>
      </c>
      <c r="L8" s="110" t="s">
        <v>30</v>
      </c>
      <c r="M8" s="3"/>
      <c r="N8" s="3"/>
      <c r="O8" s="110" t="s">
        <v>191</v>
      </c>
      <c r="P8" s="3"/>
      <c r="Q8" s="3"/>
      <c r="R8" s="191" t="s">
        <v>1888</v>
      </c>
      <c r="S8" s="3"/>
      <c r="T8" s="3"/>
      <c r="U8" s="189">
        <v>42582</v>
      </c>
      <c r="V8" s="181"/>
      <c r="W8" s="178"/>
      <c r="X8" s="171">
        <v>873.41</v>
      </c>
      <c r="AB8" s="177">
        <v>873.41</v>
      </c>
      <c r="AC8" s="179" t="s">
        <v>39</v>
      </c>
      <c r="AD8" s="180"/>
    </row>
    <row r="9" spans="1:32" s="193" customFormat="1" ht="15.75" customHeight="1">
      <c r="A9" s="164" t="s">
        <v>734</v>
      </c>
      <c r="B9" s="110" t="s">
        <v>282</v>
      </c>
      <c r="C9" s="110"/>
      <c r="D9" s="163"/>
      <c r="E9" s="110" t="s">
        <v>735</v>
      </c>
      <c r="F9" s="110" t="s">
        <v>736</v>
      </c>
      <c r="G9" s="110" t="s">
        <v>737</v>
      </c>
      <c r="H9" s="110" t="s">
        <v>738</v>
      </c>
      <c r="I9" s="110" t="s">
        <v>246</v>
      </c>
      <c r="J9" s="110" t="s">
        <v>739</v>
      </c>
      <c r="K9" s="162">
        <v>42508</v>
      </c>
      <c r="L9" s="110" t="s">
        <v>30</v>
      </c>
      <c r="M9" s="110"/>
      <c r="N9" s="110"/>
      <c r="O9" s="110" t="s">
        <v>191</v>
      </c>
      <c r="P9" s="110"/>
      <c r="Q9" s="110"/>
      <c r="R9" s="110" t="s">
        <v>740</v>
      </c>
      <c r="S9" s="110"/>
      <c r="T9" s="110"/>
      <c r="U9" s="110"/>
      <c r="V9" s="183"/>
      <c r="W9" s="110"/>
      <c r="X9" s="171">
        <v>4372.49</v>
      </c>
      <c r="Y9" s="171"/>
      <c r="Z9" s="155"/>
      <c r="AA9" s="171"/>
      <c r="AB9" s="177">
        <v>4372.49</v>
      </c>
      <c r="AC9" s="110" t="s">
        <v>39</v>
      </c>
      <c r="AD9" s="110"/>
      <c r="AE9" s="118" t="s">
        <v>1255</v>
      </c>
      <c r="AF9" s="163" t="s">
        <v>1362</v>
      </c>
    </row>
    <row r="10" spans="1:32" s="179" customFormat="1" ht="15.95" customHeight="1">
      <c r="A10" s="164" t="s">
        <v>1872</v>
      </c>
      <c r="B10" s="110" t="s">
        <v>338</v>
      </c>
      <c r="C10" s="3"/>
      <c r="D10" s="3"/>
      <c r="E10" s="3" t="s">
        <v>1873</v>
      </c>
      <c r="F10" s="110" t="s">
        <v>524</v>
      </c>
      <c r="G10" s="3" t="s">
        <v>1040</v>
      </c>
      <c r="H10" s="3" t="s">
        <v>823</v>
      </c>
      <c r="I10" s="110" t="s">
        <v>246</v>
      </c>
      <c r="J10" s="3" t="s">
        <v>1874</v>
      </c>
      <c r="K10" s="189">
        <v>42520</v>
      </c>
      <c r="L10" s="110" t="s">
        <v>30</v>
      </c>
      <c r="M10" s="3"/>
      <c r="N10" s="3"/>
      <c r="O10" s="110" t="s">
        <v>32</v>
      </c>
      <c r="P10" s="3"/>
      <c r="Q10" s="3"/>
      <c r="R10" s="3" t="s">
        <v>1875</v>
      </c>
      <c r="S10" s="3"/>
      <c r="T10" s="3"/>
      <c r="U10" s="162">
        <v>42485</v>
      </c>
      <c r="V10" s="181"/>
      <c r="W10" s="178"/>
      <c r="Y10" s="177">
        <v>2100</v>
      </c>
      <c r="AB10" s="177">
        <v>0</v>
      </c>
      <c r="AC10" s="179" t="s">
        <v>39</v>
      </c>
      <c r="AD10" s="180"/>
      <c r="AE10" t="s">
        <v>1876</v>
      </c>
    </row>
    <row r="11" spans="1:32" s="193" customFormat="1" ht="15.75" customHeight="1">
      <c r="A11" s="162" t="s">
        <v>393</v>
      </c>
      <c r="B11" s="162" t="s">
        <v>338</v>
      </c>
      <c r="C11" s="162"/>
      <c r="D11" s="163"/>
      <c r="E11" s="162" t="s">
        <v>394</v>
      </c>
      <c r="F11" s="162" t="s">
        <v>395</v>
      </c>
      <c r="G11" s="162" t="s">
        <v>396</v>
      </c>
      <c r="H11" s="162" t="s">
        <v>397</v>
      </c>
      <c r="I11" s="162" t="s">
        <v>246</v>
      </c>
      <c r="J11" s="162" t="s">
        <v>398</v>
      </c>
      <c r="K11" s="162">
        <v>42563</v>
      </c>
      <c r="L11" s="162" t="s">
        <v>30</v>
      </c>
      <c r="M11" s="162"/>
      <c r="N11" s="162"/>
      <c r="O11" s="162" t="s">
        <v>32</v>
      </c>
      <c r="P11" s="162"/>
      <c r="Q11" s="162"/>
      <c r="R11" s="162" t="s">
        <v>399</v>
      </c>
      <c r="S11" s="162"/>
      <c r="T11" s="162"/>
      <c r="U11" s="162">
        <v>42537</v>
      </c>
      <c r="V11" s="183">
        <v>0</v>
      </c>
      <c r="W11" s="162" t="s">
        <v>1166</v>
      </c>
      <c r="X11" s="171">
        <v>0</v>
      </c>
      <c r="Y11" s="177">
        <v>114.94</v>
      </c>
      <c r="Z11" s="155"/>
      <c r="AA11" s="171">
        <v>0</v>
      </c>
      <c r="AB11" s="177">
        <v>0</v>
      </c>
      <c r="AC11" s="162" t="s">
        <v>39</v>
      </c>
      <c r="AD11" s="162"/>
      <c r="AE11" s="174" t="s">
        <v>1197</v>
      </c>
      <c r="AF11" s="163">
        <v>4302231</v>
      </c>
    </row>
    <row r="12" spans="1:32" s="179" customFormat="1" ht="15.95" customHeight="1">
      <c r="A12" s="164" t="s">
        <v>1784</v>
      </c>
      <c r="B12" s="110" t="s">
        <v>338</v>
      </c>
      <c r="C12"/>
      <c r="D12"/>
      <c r="E12" t="s">
        <v>1785</v>
      </c>
      <c r="F12" s="110" t="s">
        <v>524</v>
      </c>
      <c r="G12" s="110" t="s">
        <v>1786</v>
      </c>
      <c r="H12" s="3" t="s">
        <v>1787</v>
      </c>
      <c r="I12" s="110" t="s">
        <v>246</v>
      </c>
      <c r="J12" t="s">
        <v>1788</v>
      </c>
      <c r="K12" s="189">
        <v>42432</v>
      </c>
      <c r="L12" s="110" t="s">
        <v>30</v>
      </c>
      <c r="M12" s="3"/>
      <c r="N12" s="3"/>
      <c r="O12" s="110" t="s">
        <v>32</v>
      </c>
      <c r="P12"/>
      <c r="Q12"/>
      <c r="R12" t="s">
        <v>1764</v>
      </c>
      <c r="S12"/>
      <c r="T12" s="110"/>
      <c r="U12" s="162">
        <v>42416</v>
      </c>
      <c r="V12" s="181"/>
      <c r="W12" s="178"/>
      <c r="X12" s="171">
        <v>0</v>
      </c>
      <c r="Y12" s="177">
        <v>1391.57</v>
      </c>
      <c r="AB12" s="177">
        <v>0</v>
      </c>
      <c r="AC12" s="179" t="s">
        <v>39</v>
      </c>
      <c r="AD12" s="180"/>
    </row>
    <row r="13" spans="1:32" s="193" customFormat="1" ht="15.75" customHeight="1">
      <c r="A13" s="164" t="s">
        <v>554</v>
      </c>
      <c r="B13" s="110" t="s">
        <v>338</v>
      </c>
      <c r="C13" s="110"/>
      <c r="D13" s="163"/>
      <c r="E13" s="110" t="s">
        <v>555</v>
      </c>
      <c r="F13" s="110" t="s">
        <v>524</v>
      </c>
      <c r="G13" s="110" t="s">
        <v>396</v>
      </c>
      <c r="H13" s="162" t="s">
        <v>397</v>
      </c>
      <c r="I13" s="110" t="s">
        <v>246</v>
      </c>
      <c r="J13" s="110" t="s">
        <v>556</v>
      </c>
      <c r="K13" s="162">
        <v>42448</v>
      </c>
      <c r="L13" s="110" t="s">
        <v>30</v>
      </c>
      <c r="M13" s="110"/>
      <c r="N13" s="110"/>
      <c r="O13" s="110" t="s">
        <v>32</v>
      </c>
      <c r="P13" s="110"/>
      <c r="Q13" s="110"/>
      <c r="R13" s="110" t="s">
        <v>557</v>
      </c>
      <c r="S13" s="110"/>
      <c r="T13" s="110"/>
      <c r="U13" s="162">
        <v>42448</v>
      </c>
      <c r="V13" s="183">
        <v>0</v>
      </c>
      <c r="W13" s="170" t="s">
        <v>1166</v>
      </c>
      <c r="X13" s="171">
        <v>0</v>
      </c>
      <c r="Y13" s="177">
        <v>492.47</v>
      </c>
      <c r="Z13" s="155"/>
      <c r="AA13" s="171"/>
      <c r="AB13" s="177">
        <v>0</v>
      </c>
      <c r="AC13" s="110" t="s">
        <v>39</v>
      </c>
      <c r="AD13" s="110"/>
      <c r="AE13" s="118" t="s">
        <v>1224</v>
      </c>
      <c r="AF13" s="163"/>
    </row>
    <row r="14" spans="1:32" s="193" customFormat="1" ht="15.75" customHeight="1">
      <c r="A14" s="164" t="s">
        <v>522</v>
      </c>
      <c r="B14" s="110" t="s">
        <v>338</v>
      </c>
      <c r="C14" s="110"/>
      <c r="D14" s="164"/>
      <c r="E14" s="164" t="s">
        <v>523</v>
      </c>
      <c r="F14" s="110" t="s">
        <v>524</v>
      </c>
      <c r="G14" s="164" t="s">
        <v>525</v>
      </c>
      <c r="H14" s="110" t="s">
        <v>526</v>
      </c>
      <c r="I14" s="162" t="s">
        <v>246</v>
      </c>
      <c r="J14" s="164" t="s">
        <v>527</v>
      </c>
      <c r="K14" s="162">
        <v>42544</v>
      </c>
      <c r="L14" s="110" t="s">
        <v>30</v>
      </c>
      <c r="M14" s="110"/>
      <c r="N14" s="110"/>
      <c r="O14" s="164" t="s">
        <v>189</v>
      </c>
      <c r="P14" s="164"/>
      <c r="Q14" s="164"/>
      <c r="R14" s="164" t="s">
        <v>528</v>
      </c>
      <c r="S14" s="164"/>
      <c r="T14" s="164"/>
      <c r="U14" s="162">
        <v>42524</v>
      </c>
      <c r="V14" s="183">
        <v>0</v>
      </c>
      <c r="W14" s="170" t="s">
        <v>1166</v>
      </c>
      <c r="X14" s="171">
        <v>0</v>
      </c>
      <c r="Y14" s="234">
        <v>367.57</v>
      </c>
      <c r="Z14" s="155"/>
      <c r="AA14" s="173">
        <v>0</v>
      </c>
      <c r="AB14" s="234">
        <v>0</v>
      </c>
      <c r="AC14" s="164" t="s">
        <v>39</v>
      </c>
      <c r="AD14" s="164"/>
      <c r="AE14" s="155" t="s">
        <v>1218</v>
      </c>
      <c r="AF14" s="176">
        <v>3776712</v>
      </c>
    </row>
    <row r="15" spans="1:32" s="179" customFormat="1" ht="15.95" customHeight="1">
      <c r="A15" s="164" t="s">
        <v>1765</v>
      </c>
      <c r="B15" s="110" t="s">
        <v>269</v>
      </c>
      <c r="C15" s="3"/>
      <c r="D15" s="3"/>
      <c r="E15" s="3" t="s">
        <v>1766</v>
      </c>
      <c r="F15" s="110" t="s">
        <v>1767</v>
      </c>
      <c r="G15" s="110" t="s">
        <v>1768</v>
      </c>
      <c r="H15" s="3" t="s">
        <v>1769</v>
      </c>
      <c r="I15" s="110" t="s">
        <v>246</v>
      </c>
      <c r="J15" s="3" t="s">
        <v>1770</v>
      </c>
      <c r="K15" s="189">
        <v>42542</v>
      </c>
      <c r="L15" s="110" t="s">
        <v>30</v>
      </c>
      <c r="M15" s="3"/>
      <c r="N15" s="3"/>
      <c r="O15" s="110" t="s">
        <v>189</v>
      </c>
      <c r="P15" s="3"/>
      <c r="Q15" s="3"/>
      <c r="R15" s="3" t="s">
        <v>1771</v>
      </c>
      <c r="S15" s="3" t="s">
        <v>1772</v>
      </c>
      <c r="T15" s="3" t="s">
        <v>1773</v>
      </c>
      <c r="U15" s="189">
        <v>42580</v>
      </c>
      <c r="V15" s="181"/>
      <c r="W15" s="178"/>
      <c r="X15" s="171">
        <v>900</v>
      </c>
      <c r="AB15" s="177">
        <v>900</v>
      </c>
      <c r="AC15" s="179" t="s">
        <v>39</v>
      </c>
      <c r="AD15" s="180"/>
    </row>
    <row r="16" spans="1:32" s="193" customFormat="1" ht="15.75" customHeight="1">
      <c r="A16" s="164" t="s">
        <v>1774</v>
      </c>
      <c r="B16" s="110" t="s">
        <v>338</v>
      </c>
      <c r="C16" s="110"/>
      <c r="D16" s="110">
        <v>27082541</v>
      </c>
      <c r="E16" s="110" t="s">
        <v>1775</v>
      </c>
      <c r="F16" s="110" t="s">
        <v>524</v>
      </c>
      <c r="G16" s="110" t="s">
        <v>1116</v>
      </c>
      <c r="H16" s="110" t="s">
        <v>1105</v>
      </c>
      <c r="I16" s="110" t="s">
        <v>246</v>
      </c>
      <c r="J16" s="110" t="s">
        <v>1776</v>
      </c>
      <c r="K16" s="162">
        <v>42509</v>
      </c>
      <c r="L16" s="110" t="s">
        <v>30</v>
      </c>
      <c r="M16" s="110"/>
      <c r="N16" s="110"/>
      <c r="O16" s="110" t="s">
        <v>32</v>
      </c>
      <c r="P16" s="110"/>
      <c r="Q16" s="110"/>
      <c r="R16" s="110" t="s">
        <v>706</v>
      </c>
      <c r="S16" s="110" t="s">
        <v>584</v>
      </c>
      <c r="T16" s="110"/>
      <c r="U16" s="162">
        <v>42495</v>
      </c>
      <c r="V16" s="188"/>
      <c r="W16" s="93"/>
      <c r="X16" s="171">
        <v>420</v>
      </c>
      <c r="Y16" s="94"/>
      <c r="Z16" s="93"/>
      <c r="AA16" s="93"/>
      <c r="AB16" s="177">
        <v>420</v>
      </c>
      <c r="AC16" s="93" t="s">
        <v>39</v>
      </c>
      <c r="AD16" s="93"/>
      <c r="AE16" t="s">
        <v>1777</v>
      </c>
      <c r="AF16" s="93"/>
    </row>
    <row r="17" spans="1:32" s="179" customFormat="1" ht="15.95" customHeight="1">
      <c r="A17" s="110" t="s">
        <v>1757</v>
      </c>
      <c r="B17" s="110" t="s">
        <v>244</v>
      </c>
      <c r="C17" s="191"/>
      <c r="D17" s="192"/>
      <c r="E17" s="110" t="s">
        <v>1758</v>
      </c>
      <c r="F17" s="110" t="s">
        <v>427</v>
      </c>
      <c r="G17" s="110" t="s">
        <v>1759</v>
      </c>
      <c r="H17" s="110"/>
      <c r="I17" s="110" t="s">
        <v>273</v>
      </c>
      <c r="J17" s="3" t="s">
        <v>1760</v>
      </c>
      <c r="K17" s="189">
        <v>42374</v>
      </c>
      <c r="L17" s="110" t="s">
        <v>30</v>
      </c>
      <c r="M17" s="3"/>
      <c r="N17" s="3"/>
      <c r="O17" s="110" t="s">
        <v>185</v>
      </c>
      <c r="P17" s="3"/>
      <c r="Q17" s="3"/>
      <c r="R17" s="3" t="s">
        <v>1761</v>
      </c>
      <c r="S17" s="3"/>
      <c r="T17" s="3"/>
      <c r="U17" s="189">
        <v>42472</v>
      </c>
      <c r="V17" s="181">
        <v>405</v>
      </c>
      <c r="W17" s="178" t="s">
        <v>1166</v>
      </c>
      <c r="X17" s="182">
        <v>486</v>
      </c>
      <c r="AB17" s="182">
        <v>486</v>
      </c>
      <c r="AC17" s="179" t="s">
        <v>39</v>
      </c>
      <c r="AD17" s="180"/>
    </row>
    <row r="18" spans="1:32" s="179" customFormat="1" ht="15.95" customHeight="1">
      <c r="A18" s="164" t="s">
        <v>1751</v>
      </c>
      <c r="B18" s="110" t="s">
        <v>282</v>
      </c>
      <c r="C18" s="110"/>
      <c r="D18" s="110"/>
      <c r="E18" s="110" t="s">
        <v>1752</v>
      </c>
      <c r="F18" s="110" t="s">
        <v>1753</v>
      </c>
      <c r="G18" s="110" t="s">
        <v>385</v>
      </c>
      <c r="H18" s="110" t="s">
        <v>386</v>
      </c>
      <c r="I18" s="110" t="s">
        <v>246</v>
      </c>
      <c r="J18" s="110" t="s">
        <v>1754</v>
      </c>
      <c r="K18" s="162">
        <v>42508</v>
      </c>
      <c r="L18" s="110" t="s">
        <v>30</v>
      </c>
      <c r="M18" s="110"/>
      <c r="N18" s="110"/>
      <c r="O18" s="110" t="s">
        <v>191</v>
      </c>
      <c r="P18" s="110"/>
      <c r="Q18" s="110"/>
      <c r="R18" s="110" t="s">
        <v>1701</v>
      </c>
      <c r="S18" s="110" t="s">
        <v>1702</v>
      </c>
      <c r="T18" s="110"/>
      <c r="U18" s="162">
        <v>42529</v>
      </c>
      <c r="V18" s="181"/>
      <c r="W18" s="178"/>
      <c r="X18" s="171">
        <v>1874.94</v>
      </c>
      <c r="AB18" s="177">
        <v>1874.94</v>
      </c>
      <c r="AC18" s="179" t="s">
        <v>39</v>
      </c>
      <c r="AD18" s="180"/>
      <c r="AE18" t="s">
        <v>1756</v>
      </c>
    </row>
    <row r="19" spans="1:32" s="179" customFormat="1" ht="15.95" customHeight="1">
      <c r="A19" s="164" t="s">
        <v>1755</v>
      </c>
      <c r="B19" s="110" t="s">
        <v>282</v>
      </c>
      <c r="C19" s="110"/>
      <c r="D19" s="110">
        <v>27284045</v>
      </c>
      <c r="E19" s="110" t="s">
        <v>1747</v>
      </c>
      <c r="F19" s="110" t="s">
        <v>377</v>
      </c>
      <c r="G19" s="110" t="s">
        <v>378</v>
      </c>
      <c r="H19" s="110" t="s">
        <v>379</v>
      </c>
      <c r="I19" s="110" t="s">
        <v>246</v>
      </c>
      <c r="J19" s="110" t="s">
        <v>1748</v>
      </c>
      <c r="K19" s="162">
        <v>42530</v>
      </c>
      <c r="L19" s="110" t="s">
        <v>30</v>
      </c>
      <c r="M19" s="110"/>
      <c r="N19" s="110"/>
      <c r="O19" s="110" t="s">
        <v>191</v>
      </c>
      <c r="P19" s="110"/>
      <c r="Q19" s="110"/>
      <c r="R19" s="110" t="s">
        <v>1749</v>
      </c>
      <c r="S19" s="110"/>
      <c r="T19" s="110"/>
      <c r="U19" s="162">
        <v>42472</v>
      </c>
      <c r="V19" s="181">
        <v>1500</v>
      </c>
      <c r="W19" s="178" t="s">
        <v>1166</v>
      </c>
      <c r="X19" s="171">
        <v>1800</v>
      </c>
      <c r="AB19" s="177">
        <v>1800</v>
      </c>
      <c r="AC19" s="179" t="s">
        <v>39</v>
      </c>
      <c r="AD19" s="180"/>
      <c r="AE19" t="s">
        <v>1750</v>
      </c>
    </row>
    <row r="20" spans="1:32" s="179" customFormat="1" ht="15.95" customHeight="1">
      <c r="A20" s="164" t="s">
        <v>1742</v>
      </c>
      <c r="B20" s="110" t="s">
        <v>282</v>
      </c>
      <c r="C20" s="110"/>
      <c r="D20" s="110"/>
      <c r="E20" s="110" t="s">
        <v>1743</v>
      </c>
      <c r="F20" s="110" t="s">
        <v>377</v>
      </c>
      <c r="G20" s="110" t="s">
        <v>849</v>
      </c>
      <c r="H20" s="110" t="s">
        <v>850</v>
      </c>
      <c r="I20" s="110" t="s">
        <v>246</v>
      </c>
      <c r="J20" s="110" t="s">
        <v>1744</v>
      </c>
      <c r="K20" s="162">
        <v>42593</v>
      </c>
      <c r="L20" s="110" t="s">
        <v>30</v>
      </c>
      <c r="M20" s="110"/>
      <c r="N20" s="110"/>
      <c r="O20" s="110" t="s">
        <v>191</v>
      </c>
      <c r="P20" s="110"/>
      <c r="Q20" s="110"/>
      <c r="R20" s="110" t="s">
        <v>1745</v>
      </c>
      <c r="S20" s="110" t="s">
        <v>1401</v>
      </c>
      <c r="T20" s="110"/>
      <c r="U20" s="162">
        <v>42551</v>
      </c>
      <c r="V20" s="181">
        <v>1500</v>
      </c>
      <c r="W20" s="178" t="s">
        <v>1166</v>
      </c>
      <c r="X20" s="171">
        <v>1800</v>
      </c>
      <c r="AB20" s="177">
        <v>1800</v>
      </c>
      <c r="AC20" s="179" t="s">
        <v>39</v>
      </c>
      <c r="AD20" s="180"/>
      <c r="AE20" t="s">
        <v>1746</v>
      </c>
    </row>
    <row r="21" spans="1:32" s="193" customFormat="1" ht="15.75" customHeight="1">
      <c r="A21" s="164" t="s">
        <v>1138</v>
      </c>
      <c r="B21" s="110" t="s">
        <v>338</v>
      </c>
      <c r="C21" s="110"/>
      <c r="D21" s="163"/>
      <c r="E21" s="110" t="s">
        <v>492</v>
      </c>
      <c r="F21" s="110" t="s">
        <v>250</v>
      </c>
      <c r="G21" s="110" t="s">
        <v>493</v>
      </c>
      <c r="H21" s="110" t="s">
        <v>494</v>
      </c>
      <c r="I21" s="110" t="s">
        <v>246</v>
      </c>
      <c r="J21" s="110" t="s">
        <v>495</v>
      </c>
      <c r="K21" s="162">
        <v>42590</v>
      </c>
      <c r="L21" s="110" t="s">
        <v>30</v>
      </c>
      <c r="M21" s="110"/>
      <c r="N21" s="110"/>
      <c r="O21" s="110" t="s">
        <v>187</v>
      </c>
      <c r="P21" s="110"/>
      <c r="Q21" s="110"/>
      <c r="R21" s="110" t="s">
        <v>420</v>
      </c>
      <c r="S21" s="110"/>
      <c r="T21" s="110"/>
      <c r="U21" s="162">
        <v>42675</v>
      </c>
      <c r="V21" s="183">
        <v>2976.47</v>
      </c>
      <c r="W21" s="110" t="s">
        <v>1164</v>
      </c>
      <c r="X21" s="171">
        <v>3176.9</v>
      </c>
      <c r="Y21" s="177"/>
      <c r="Z21" s="155"/>
      <c r="AA21" s="171">
        <v>0</v>
      </c>
      <c r="AB21" s="177">
        <v>3176.9</v>
      </c>
      <c r="AC21" s="110" t="s">
        <v>39</v>
      </c>
      <c r="AD21" s="110" t="s">
        <v>1172</v>
      </c>
      <c r="AE21" s="118" t="s">
        <v>1213</v>
      </c>
      <c r="AF21" s="163" t="s">
        <v>1338</v>
      </c>
    </row>
    <row r="22" spans="1:32" s="193" customFormat="1" ht="15.75" customHeight="1">
      <c r="A22" s="164" t="s">
        <v>415</v>
      </c>
      <c r="B22" s="110" t="s">
        <v>338</v>
      </c>
      <c r="C22" s="110"/>
      <c r="D22" s="163"/>
      <c r="E22" s="110" t="s">
        <v>416</v>
      </c>
      <c r="F22" s="110" t="s">
        <v>250</v>
      </c>
      <c r="G22" s="110" t="s">
        <v>417</v>
      </c>
      <c r="H22" s="110" t="s">
        <v>418</v>
      </c>
      <c r="I22" s="110" t="s">
        <v>273</v>
      </c>
      <c r="J22" s="110" t="s">
        <v>419</v>
      </c>
      <c r="K22" s="162">
        <v>42622</v>
      </c>
      <c r="L22" s="110" t="s">
        <v>30</v>
      </c>
      <c r="M22" s="110"/>
      <c r="N22" s="110"/>
      <c r="O22" s="110" t="s">
        <v>187</v>
      </c>
      <c r="P22" s="110"/>
      <c r="Q22" s="110"/>
      <c r="R22" s="110" t="s">
        <v>420</v>
      </c>
      <c r="S22" s="110"/>
      <c r="T22" s="110"/>
      <c r="U22" s="162">
        <v>42661</v>
      </c>
      <c r="V22" s="183">
        <v>1352.94</v>
      </c>
      <c r="W22" s="110" t="s">
        <v>1164</v>
      </c>
      <c r="X22" s="171">
        <v>1419.22</v>
      </c>
      <c r="Y22" s="177"/>
      <c r="Z22" s="155"/>
      <c r="AA22" s="171">
        <v>0</v>
      </c>
      <c r="AB22" s="177">
        <v>1419.22</v>
      </c>
      <c r="AC22" s="110" t="s">
        <v>39</v>
      </c>
      <c r="AD22" s="110"/>
      <c r="AE22" s="118" t="s">
        <v>1200</v>
      </c>
      <c r="AF22" s="163" t="s">
        <v>1326</v>
      </c>
    </row>
    <row r="23" spans="1:32" s="179" customFormat="1" ht="15.95" customHeight="1">
      <c r="A23" s="164" t="s">
        <v>1737</v>
      </c>
      <c r="B23" s="110" t="s">
        <v>269</v>
      </c>
      <c r="C23" s="110"/>
      <c r="D23" s="110"/>
      <c r="E23" s="110" t="s">
        <v>1738</v>
      </c>
      <c r="F23" s="110" t="s">
        <v>297</v>
      </c>
      <c r="G23" s="110" t="s">
        <v>298</v>
      </c>
      <c r="H23" s="110" t="s">
        <v>299</v>
      </c>
      <c r="I23" s="110" t="s">
        <v>273</v>
      </c>
      <c r="J23" s="110" t="s">
        <v>1739</v>
      </c>
      <c r="K23" s="162">
        <v>42536</v>
      </c>
      <c r="L23" s="110" t="s">
        <v>30</v>
      </c>
      <c r="M23" s="110"/>
      <c r="N23" s="110"/>
      <c r="O23" s="110" t="s">
        <v>189</v>
      </c>
      <c r="P23" s="110"/>
      <c r="Q23" s="110"/>
      <c r="R23" s="110" t="s">
        <v>1740</v>
      </c>
      <c r="S23" s="110" t="s">
        <v>407</v>
      </c>
      <c r="T23" s="110"/>
      <c r="U23" s="162">
        <v>42529</v>
      </c>
      <c r="V23" s="181">
        <v>3150</v>
      </c>
      <c r="W23" s="178" t="s">
        <v>1166</v>
      </c>
      <c r="X23" s="171">
        <v>3780</v>
      </c>
      <c r="AB23" s="177">
        <v>3780</v>
      </c>
      <c r="AC23" s="179" t="s">
        <v>39</v>
      </c>
      <c r="AD23" s="180"/>
      <c r="AE23" t="s">
        <v>1741</v>
      </c>
    </row>
    <row r="24" spans="1:32" s="193" customFormat="1" ht="15.75" customHeight="1">
      <c r="A24" s="164" t="s">
        <v>421</v>
      </c>
      <c r="B24" s="110" t="s">
        <v>248</v>
      </c>
      <c r="C24" s="110"/>
      <c r="D24" s="163"/>
      <c r="E24" s="110" t="s">
        <v>422</v>
      </c>
      <c r="F24" s="110" t="s">
        <v>250</v>
      </c>
      <c r="G24" s="110" t="s">
        <v>423</v>
      </c>
      <c r="H24" s="110" t="s">
        <v>265</v>
      </c>
      <c r="I24" s="110" t="s">
        <v>246</v>
      </c>
      <c r="J24" s="110" t="s">
        <v>424</v>
      </c>
      <c r="K24" s="162">
        <v>42622</v>
      </c>
      <c r="L24" s="110" t="s">
        <v>30</v>
      </c>
      <c r="M24" s="110" t="s">
        <v>31</v>
      </c>
      <c r="N24" s="110"/>
      <c r="O24" s="110" t="s">
        <v>189</v>
      </c>
      <c r="P24" s="110" t="s">
        <v>37</v>
      </c>
      <c r="Q24" s="110"/>
      <c r="R24" s="110" t="s">
        <v>425</v>
      </c>
      <c r="S24" s="110" t="s">
        <v>426</v>
      </c>
      <c r="T24" s="110" t="s">
        <v>322</v>
      </c>
      <c r="U24" s="162">
        <v>42647</v>
      </c>
      <c r="V24" s="183">
        <v>2570.59</v>
      </c>
      <c r="W24" s="110" t="s">
        <v>1164</v>
      </c>
      <c r="X24" s="171">
        <v>2679.9</v>
      </c>
      <c r="Y24" s="177"/>
      <c r="Z24" s="155"/>
      <c r="AA24" s="171">
        <v>0</v>
      </c>
      <c r="AB24" s="177">
        <v>2679.9</v>
      </c>
      <c r="AC24" s="110" t="s">
        <v>39</v>
      </c>
      <c r="AD24" s="110"/>
      <c r="AE24" s="118" t="s">
        <v>1201</v>
      </c>
      <c r="AF24" s="163" t="s">
        <v>1327</v>
      </c>
    </row>
    <row r="25" spans="1:32" s="179" customFormat="1" ht="15.95" customHeight="1">
      <c r="A25" s="164" t="s">
        <v>1730</v>
      </c>
      <c r="B25" s="110" t="s">
        <v>248</v>
      </c>
      <c r="C25" s="110"/>
      <c r="D25" s="110"/>
      <c r="E25" s="110" t="s">
        <v>1731</v>
      </c>
      <c r="F25" s="110" t="s">
        <v>250</v>
      </c>
      <c r="G25" s="110" t="s">
        <v>1732</v>
      </c>
      <c r="H25" s="110" t="s">
        <v>1733</v>
      </c>
      <c r="I25" s="110" t="s">
        <v>246</v>
      </c>
      <c r="J25" s="110" t="s">
        <v>1734</v>
      </c>
      <c r="K25" s="162">
        <v>42503</v>
      </c>
      <c r="L25" s="110" t="s">
        <v>30</v>
      </c>
      <c r="M25" s="110"/>
      <c r="N25" s="110"/>
      <c r="O25" s="110" t="s">
        <v>189</v>
      </c>
      <c r="P25" s="110"/>
      <c r="Q25" s="110"/>
      <c r="R25" s="110" t="s">
        <v>1735</v>
      </c>
      <c r="S25" s="110"/>
      <c r="T25" s="110"/>
      <c r="U25" s="162">
        <v>42555</v>
      </c>
      <c r="V25" s="181"/>
      <c r="W25" s="178"/>
      <c r="X25" s="171">
        <v>2812.02</v>
      </c>
      <c r="AB25" s="177">
        <v>2812.02</v>
      </c>
      <c r="AC25" s="179" t="s">
        <v>39</v>
      </c>
      <c r="AD25" s="180"/>
      <c r="AE25" t="s">
        <v>1736</v>
      </c>
    </row>
    <row r="26" spans="1:32" s="179" customFormat="1" ht="15.95" customHeight="1">
      <c r="A26" s="164" t="s">
        <v>1142</v>
      </c>
      <c r="B26" s="110" t="s">
        <v>282</v>
      </c>
      <c r="C26" s="110"/>
      <c r="D26" s="110">
        <v>27016144</v>
      </c>
      <c r="E26" s="110" t="s">
        <v>1725</v>
      </c>
      <c r="F26" s="110" t="s">
        <v>250</v>
      </c>
      <c r="G26" s="110" t="s">
        <v>1726</v>
      </c>
      <c r="H26" s="110" t="s">
        <v>1727</v>
      </c>
      <c r="I26" s="110" t="s">
        <v>246</v>
      </c>
      <c r="J26" s="110" t="s">
        <v>1728</v>
      </c>
      <c r="K26" s="162">
        <v>42451</v>
      </c>
      <c r="L26" s="110" t="s">
        <v>30</v>
      </c>
      <c r="M26" s="110" t="s">
        <v>31</v>
      </c>
      <c r="N26" s="110"/>
      <c r="O26" s="110" t="s">
        <v>185</v>
      </c>
      <c r="P26" s="110" t="s">
        <v>37</v>
      </c>
      <c r="Q26" s="110"/>
      <c r="R26" s="110" t="s">
        <v>1606</v>
      </c>
      <c r="S26" s="110" t="s">
        <v>1607</v>
      </c>
      <c r="T26" s="110"/>
      <c r="U26" s="162">
        <v>42486</v>
      </c>
      <c r="V26" s="181">
        <v>2900.76</v>
      </c>
      <c r="W26" s="178" t="s">
        <v>1164</v>
      </c>
      <c r="X26" s="171">
        <v>2790.75</v>
      </c>
      <c r="AA26" s="171">
        <v>1395.37</v>
      </c>
      <c r="AB26" s="177">
        <v>1395.38</v>
      </c>
      <c r="AC26" s="179" t="s">
        <v>39</v>
      </c>
      <c r="AD26" s="180"/>
      <c r="AE26" t="s">
        <v>1729</v>
      </c>
    </row>
    <row r="27" spans="1:32" s="179" customFormat="1" ht="15.95" customHeight="1">
      <c r="A27" s="164" t="s">
        <v>1720</v>
      </c>
      <c r="B27" s="110" t="s">
        <v>338</v>
      </c>
      <c r="C27" s="110"/>
      <c r="D27" s="110"/>
      <c r="E27" s="110" t="s">
        <v>1721</v>
      </c>
      <c r="F27" s="110" t="s">
        <v>250</v>
      </c>
      <c r="G27" s="110" t="s">
        <v>1707</v>
      </c>
      <c r="H27" s="110" t="s">
        <v>1554</v>
      </c>
      <c r="I27" s="110" t="s">
        <v>246</v>
      </c>
      <c r="J27" s="110" t="s">
        <v>1722</v>
      </c>
      <c r="K27" s="162">
        <v>42479</v>
      </c>
      <c r="L27" s="110" t="s">
        <v>30</v>
      </c>
      <c r="M27" s="110"/>
      <c r="N27" s="110"/>
      <c r="O27" s="110" t="s">
        <v>32</v>
      </c>
      <c r="P27" s="110"/>
      <c r="Q27" s="110"/>
      <c r="R27" s="110" t="s">
        <v>1723</v>
      </c>
      <c r="S27" s="110"/>
      <c r="T27" s="110"/>
      <c r="U27" s="162">
        <v>42506</v>
      </c>
      <c r="V27" s="181"/>
      <c r="W27" s="178"/>
      <c r="X27" s="171">
        <v>2313.34</v>
      </c>
      <c r="AB27" s="177">
        <v>2313.34</v>
      </c>
      <c r="AC27" s="179" t="s">
        <v>39</v>
      </c>
      <c r="AD27" s="180"/>
      <c r="AE27" t="s">
        <v>1724</v>
      </c>
    </row>
    <row r="28" spans="1:32" s="193" customFormat="1" ht="15.75" customHeight="1">
      <c r="A28" s="164" t="s">
        <v>561</v>
      </c>
      <c r="B28" s="110" t="s">
        <v>338</v>
      </c>
      <c r="C28" s="110"/>
      <c r="D28" s="163"/>
      <c r="E28" s="110" t="s">
        <v>562</v>
      </c>
      <c r="F28" s="110" t="s">
        <v>340</v>
      </c>
      <c r="G28" s="110" t="s">
        <v>437</v>
      </c>
      <c r="H28" s="110" t="s">
        <v>438</v>
      </c>
      <c r="I28" s="110" t="s">
        <v>273</v>
      </c>
      <c r="J28" s="110" t="s">
        <v>563</v>
      </c>
      <c r="K28" s="162">
        <v>42675</v>
      </c>
      <c r="L28" s="110" t="s">
        <v>30</v>
      </c>
      <c r="M28" s="110"/>
      <c r="N28" s="110"/>
      <c r="O28" s="110" t="s">
        <v>32</v>
      </c>
      <c r="P28" s="110"/>
      <c r="Q28" s="110"/>
      <c r="R28" s="110" t="s">
        <v>564</v>
      </c>
      <c r="S28" s="110"/>
      <c r="T28" s="110"/>
      <c r="U28" s="162">
        <v>42689</v>
      </c>
      <c r="V28" s="183">
        <v>1425</v>
      </c>
      <c r="W28" s="110" t="s">
        <v>1164</v>
      </c>
      <c r="X28" s="171">
        <v>1524.55</v>
      </c>
      <c r="Y28" s="177"/>
      <c r="Z28" s="155"/>
      <c r="AA28" s="171">
        <v>0</v>
      </c>
      <c r="AB28" s="177">
        <v>1524.55</v>
      </c>
      <c r="AC28" s="110" t="s">
        <v>39</v>
      </c>
      <c r="AD28" s="110"/>
      <c r="AE28" s="118" t="s">
        <v>1226</v>
      </c>
      <c r="AF28" s="163" t="s">
        <v>1346</v>
      </c>
    </row>
    <row r="29" spans="1:32" s="179" customFormat="1" ht="15.95" customHeight="1">
      <c r="A29" s="164" t="s">
        <v>1714</v>
      </c>
      <c r="B29" s="110" t="s">
        <v>338</v>
      </c>
      <c r="C29" s="110"/>
      <c r="D29" s="110"/>
      <c r="E29" s="110" t="s">
        <v>1715</v>
      </c>
      <c r="F29" s="110" t="s">
        <v>250</v>
      </c>
      <c r="G29" s="110" t="s">
        <v>1716</v>
      </c>
      <c r="H29" s="110" t="s">
        <v>1717</v>
      </c>
      <c r="I29" s="110" t="s">
        <v>246</v>
      </c>
      <c r="J29" s="110" t="s">
        <v>1718</v>
      </c>
      <c r="K29" s="162">
        <v>42558</v>
      </c>
      <c r="L29" s="110" t="s">
        <v>30</v>
      </c>
      <c r="M29" s="110"/>
      <c r="N29" s="110"/>
      <c r="O29" s="110" t="s">
        <v>187</v>
      </c>
      <c r="P29" s="110"/>
      <c r="Q29" s="110"/>
      <c r="R29" s="110" t="s">
        <v>420</v>
      </c>
      <c r="S29" s="110"/>
      <c r="T29" s="110"/>
      <c r="U29" s="162">
        <v>42563</v>
      </c>
      <c r="V29" s="181"/>
      <c r="W29" s="178"/>
      <c r="X29" s="171">
        <v>3174.54</v>
      </c>
      <c r="AB29" s="177">
        <v>3174.54</v>
      </c>
      <c r="AC29" s="179" t="s">
        <v>39</v>
      </c>
      <c r="AD29" s="180"/>
      <c r="AE29" t="s">
        <v>1719</v>
      </c>
    </row>
    <row r="30" spans="1:32" s="193" customFormat="1" ht="15.75" customHeight="1">
      <c r="A30" s="164" t="s">
        <v>621</v>
      </c>
      <c r="B30" s="110" t="s">
        <v>338</v>
      </c>
      <c r="C30" s="110"/>
      <c r="D30" s="163"/>
      <c r="E30" s="110" t="s">
        <v>622</v>
      </c>
      <c r="F30" s="110" t="s">
        <v>250</v>
      </c>
      <c r="G30" s="110" t="s">
        <v>623</v>
      </c>
      <c r="H30" s="110" t="s">
        <v>624</v>
      </c>
      <c r="I30" s="110" t="s">
        <v>246</v>
      </c>
      <c r="J30" s="110" t="s">
        <v>625</v>
      </c>
      <c r="K30" s="162">
        <v>42688</v>
      </c>
      <c r="L30" s="110" t="s">
        <v>30</v>
      </c>
      <c r="M30" s="110"/>
      <c r="N30" s="110"/>
      <c r="O30" s="110" t="s">
        <v>187</v>
      </c>
      <c r="P30" s="110"/>
      <c r="Q30" s="110"/>
      <c r="R30" s="110" t="s">
        <v>626</v>
      </c>
      <c r="S30" s="110"/>
      <c r="T30" s="110"/>
      <c r="U30" s="162">
        <v>42717</v>
      </c>
      <c r="V30" s="183">
        <v>2976.47</v>
      </c>
      <c r="W30" s="110" t="s">
        <v>1164</v>
      </c>
      <c r="X30" s="171">
        <v>3046.52</v>
      </c>
      <c r="Y30" s="177"/>
      <c r="Z30" s="155"/>
      <c r="AA30" s="171">
        <v>0</v>
      </c>
      <c r="AB30" s="177">
        <v>3046.52</v>
      </c>
      <c r="AC30" s="110" t="s">
        <v>39</v>
      </c>
      <c r="AD30" s="110"/>
      <c r="AE30" s="118" t="s">
        <v>1237</v>
      </c>
      <c r="AF30" s="163" t="s">
        <v>1353</v>
      </c>
    </row>
    <row r="31" spans="1:32" s="179" customFormat="1" ht="15.95" customHeight="1">
      <c r="A31" s="164" t="s">
        <v>1712</v>
      </c>
      <c r="B31" s="110" t="s">
        <v>338</v>
      </c>
      <c r="C31" s="3"/>
      <c r="D31" s="3"/>
      <c r="E31" s="3" t="s">
        <v>1709</v>
      </c>
      <c r="F31" s="110" t="s">
        <v>340</v>
      </c>
      <c r="G31" s="3" t="s">
        <v>341</v>
      </c>
      <c r="H31" s="3" t="s">
        <v>342</v>
      </c>
      <c r="I31" s="110" t="s">
        <v>273</v>
      </c>
      <c r="J31" s="3" t="s">
        <v>1710</v>
      </c>
      <c r="K31" s="189">
        <v>42557</v>
      </c>
      <c r="L31" s="110" t="s">
        <v>30</v>
      </c>
      <c r="M31" s="3"/>
      <c r="N31" s="3"/>
      <c r="O31" s="110" t="s">
        <v>32</v>
      </c>
      <c r="P31" s="3"/>
      <c r="Q31" s="3"/>
      <c r="R31" s="3" t="s">
        <v>1711</v>
      </c>
      <c r="S31" s="3"/>
      <c r="T31" s="3"/>
      <c r="U31" s="189">
        <v>42569</v>
      </c>
      <c r="V31" s="181"/>
      <c r="W31" s="178"/>
      <c r="X31" s="190">
        <v>1263.8800000000001</v>
      </c>
      <c r="AB31" s="201">
        <v>1263.8800000000001</v>
      </c>
      <c r="AC31" s="179" t="s">
        <v>39</v>
      </c>
      <c r="AD31" s="180"/>
      <c r="AE31" t="s">
        <v>1713</v>
      </c>
    </row>
    <row r="32" spans="1:32" s="179" customFormat="1" ht="15.95" customHeight="1">
      <c r="A32" s="164" t="s">
        <v>1705</v>
      </c>
      <c r="B32" s="110" t="s">
        <v>248</v>
      </c>
      <c r="C32" s="110"/>
      <c r="D32" s="110">
        <v>27054305</v>
      </c>
      <c r="E32" s="110" t="s">
        <v>1706</v>
      </c>
      <c r="F32" s="110" t="s">
        <v>250</v>
      </c>
      <c r="G32" s="110" t="s">
        <v>1707</v>
      </c>
      <c r="H32" s="110" t="s">
        <v>1554</v>
      </c>
      <c r="I32" s="110" t="s">
        <v>246</v>
      </c>
      <c r="J32" s="110" t="s">
        <v>1708</v>
      </c>
      <c r="K32" s="162">
        <v>42477</v>
      </c>
      <c r="L32" s="110" t="s">
        <v>30</v>
      </c>
      <c r="M32" s="110"/>
      <c r="N32" s="110"/>
      <c r="O32" s="110" t="s">
        <v>189</v>
      </c>
      <c r="P32" s="110"/>
      <c r="Q32" s="110"/>
      <c r="R32" s="110" t="s">
        <v>521</v>
      </c>
      <c r="S32" s="110"/>
      <c r="T32" s="110"/>
      <c r="U32" s="162">
        <v>42464</v>
      </c>
      <c r="V32" s="181"/>
      <c r="W32" s="178"/>
      <c r="X32" s="171">
        <v>2359.5100000000002</v>
      </c>
      <c r="AB32" s="177">
        <v>2359.5100000000002</v>
      </c>
      <c r="AC32" s="179" t="s">
        <v>39</v>
      </c>
      <c r="AD32" s="180"/>
    </row>
    <row r="33" spans="1:32" s="193" customFormat="1" ht="15.75" customHeight="1">
      <c r="A33" s="164" t="s">
        <v>710</v>
      </c>
      <c r="B33" s="110" t="s">
        <v>338</v>
      </c>
      <c r="C33" s="110"/>
      <c r="D33" s="163">
        <v>28194224</v>
      </c>
      <c r="E33" s="110" t="s">
        <v>711</v>
      </c>
      <c r="F33" s="110" t="s">
        <v>712</v>
      </c>
      <c r="G33" s="110" t="s">
        <v>713</v>
      </c>
      <c r="H33" s="110" t="s">
        <v>714</v>
      </c>
      <c r="I33" s="110" t="s">
        <v>273</v>
      </c>
      <c r="J33" s="110" t="s">
        <v>715</v>
      </c>
      <c r="K33" s="162">
        <v>42781</v>
      </c>
      <c r="L33" s="110" t="s">
        <v>30</v>
      </c>
      <c r="M33" s="110"/>
      <c r="N33" s="110"/>
      <c r="O33" s="110" t="s">
        <v>32</v>
      </c>
      <c r="P33" s="110"/>
      <c r="Q33" s="110"/>
      <c r="R33" s="110" t="s">
        <v>716</v>
      </c>
      <c r="S33" s="110" t="s">
        <v>717</v>
      </c>
      <c r="T33" s="110" t="s">
        <v>718</v>
      </c>
      <c r="U33" s="162">
        <v>42753</v>
      </c>
      <c r="V33" s="183">
        <v>835</v>
      </c>
      <c r="W33" s="110" t="s">
        <v>1166</v>
      </c>
      <c r="X33" s="171">
        <v>1002</v>
      </c>
      <c r="Y33" s="177"/>
      <c r="Z33" s="155"/>
      <c r="AA33" s="171">
        <v>0</v>
      </c>
      <c r="AB33" s="177">
        <v>1002</v>
      </c>
      <c r="AC33" s="110" t="s">
        <v>39</v>
      </c>
      <c r="AD33" s="110"/>
      <c r="AE33" s="118" t="s">
        <v>1252</v>
      </c>
      <c r="AF33" s="163">
        <v>6106206209</v>
      </c>
    </row>
    <row r="34" spans="1:32" s="193" customFormat="1" ht="15.75" customHeight="1">
      <c r="A34" s="164" t="s">
        <v>670</v>
      </c>
      <c r="B34" s="110" t="s">
        <v>269</v>
      </c>
      <c r="C34" s="110"/>
      <c r="D34" s="163"/>
      <c r="E34" s="110" t="s">
        <v>671</v>
      </c>
      <c r="F34" s="110" t="s">
        <v>250</v>
      </c>
      <c r="G34" s="110" t="s">
        <v>672</v>
      </c>
      <c r="H34" s="110" t="s">
        <v>673</v>
      </c>
      <c r="I34" s="110" t="s">
        <v>246</v>
      </c>
      <c r="J34" s="110" t="s">
        <v>674</v>
      </c>
      <c r="K34" s="162">
        <v>42662</v>
      </c>
      <c r="L34" s="110" t="s">
        <v>30</v>
      </c>
      <c r="M34" s="110"/>
      <c r="N34" s="110"/>
      <c r="O34" s="110" t="s">
        <v>189</v>
      </c>
      <c r="P34" s="110"/>
      <c r="Q34" s="110"/>
      <c r="R34" s="110" t="s">
        <v>675</v>
      </c>
      <c r="S34" s="110"/>
      <c r="T34" s="110"/>
      <c r="U34" s="162">
        <v>42759</v>
      </c>
      <c r="V34" s="183">
        <v>2345.1</v>
      </c>
      <c r="W34" s="110" t="s">
        <v>1164</v>
      </c>
      <c r="X34" s="171">
        <v>2357.58</v>
      </c>
      <c r="Y34" s="177"/>
      <c r="Z34" s="155"/>
      <c r="AA34" s="171">
        <v>0</v>
      </c>
      <c r="AB34" s="177">
        <v>2357.58</v>
      </c>
      <c r="AC34" s="110" t="s">
        <v>39</v>
      </c>
      <c r="AD34" s="110"/>
      <c r="AE34" s="118" t="s">
        <v>1245</v>
      </c>
      <c r="AF34" s="163" t="s">
        <v>1356</v>
      </c>
    </row>
    <row r="35" spans="1:32" s="179" customFormat="1" ht="15.95" customHeight="1">
      <c r="A35" s="164" t="s">
        <v>1697</v>
      </c>
      <c r="B35" s="110" t="s">
        <v>282</v>
      </c>
      <c r="C35" s="110"/>
      <c r="D35" s="110"/>
      <c r="E35" s="110" t="s">
        <v>1698</v>
      </c>
      <c r="F35" s="110" t="s">
        <v>1699</v>
      </c>
      <c r="G35" s="110" t="s">
        <v>1652</v>
      </c>
      <c r="H35" s="110" t="s">
        <v>1653</v>
      </c>
      <c r="I35" s="110" t="s">
        <v>246</v>
      </c>
      <c r="J35" s="110" t="s">
        <v>1700</v>
      </c>
      <c r="K35" s="162">
        <v>42541</v>
      </c>
      <c r="L35" s="110" t="s">
        <v>30</v>
      </c>
      <c r="M35" s="110"/>
      <c r="N35" s="110"/>
      <c r="O35" s="110" t="s">
        <v>191</v>
      </c>
      <c r="P35" s="110" t="s">
        <v>37</v>
      </c>
      <c r="Q35" s="110"/>
      <c r="R35" s="110" t="s">
        <v>1701</v>
      </c>
      <c r="S35" s="110" t="s">
        <v>1702</v>
      </c>
      <c r="T35" s="110" t="s">
        <v>1703</v>
      </c>
      <c r="U35" s="162">
        <v>42550</v>
      </c>
      <c r="V35" s="181"/>
      <c r="W35" s="178"/>
      <c r="X35" s="171">
        <v>2142</v>
      </c>
      <c r="AB35" s="177">
        <v>2142</v>
      </c>
      <c r="AC35" s="179" t="s">
        <v>39</v>
      </c>
      <c r="AD35" s="180"/>
      <c r="AE35" t="s">
        <v>1704</v>
      </c>
    </row>
    <row r="36" spans="1:32" s="193" customFormat="1" ht="15.75" customHeight="1">
      <c r="A36" s="164" t="s">
        <v>568</v>
      </c>
      <c r="B36" s="110" t="s">
        <v>282</v>
      </c>
      <c r="C36" s="110"/>
      <c r="D36" s="163">
        <v>26944020</v>
      </c>
      <c r="E36" s="110" t="s">
        <v>569</v>
      </c>
      <c r="F36" s="110" t="s">
        <v>250</v>
      </c>
      <c r="G36" s="110" t="s">
        <v>570</v>
      </c>
      <c r="H36" s="110" t="s">
        <v>571</v>
      </c>
      <c r="I36" s="110" t="s">
        <v>246</v>
      </c>
      <c r="J36" s="110" t="s">
        <v>572</v>
      </c>
      <c r="K36" s="162">
        <v>42431</v>
      </c>
      <c r="L36" s="110" t="s">
        <v>30</v>
      </c>
      <c r="M36" s="110"/>
      <c r="N36" s="110"/>
      <c r="O36" s="110" t="s">
        <v>185</v>
      </c>
      <c r="P36" s="110"/>
      <c r="Q36" s="110"/>
      <c r="R36" s="110" t="s">
        <v>288</v>
      </c>
      <c r="S36" s="110"/>
      <c r="T36" s="110"/>
      <c r="U36" s="162">
        <v>42696</v>
      </c>
      <c r="V36" s="183">
        <v>1740.45</v>
      </c>
      <c r="W36" s="110" t="s">
        <v>1164</v>
      </c>
      <c r="X36" s="171">
        <v>1551.7</v>
      </c>
      <c r="Y36" s="177"/>
      <c r="Z36" s="155"/>
      <c r="AA36" s="171">
        <v>0</v>
      </c>
      <c r="AB36" s="177">
        <v>1551.7</v>
      </c>
      <c r="AC36" s="110" t="s">
        <v>39</v>
      </c>
      <c r="AD36" s="110"/>
      <c r="AE36" s="118" t="s">
        <v>1228</v>
      </c>
      <c r="AF36" s="163" t="s">
        <v>1347</v>
      </c>
    </row>
    <row r="37" spans="1:32" s="179" customFormat="1" ht="15.75" customHeight="1">
      <c r="A37" s="162" t="s">
        <v>281</v>
      </c>
      <c r="B37" s="162" t="s">
        <v>282</v>
      </c>
      <c r="C37" s="162"/>
      <c r="D37" s="163">
        <v>27306612</v>
      </c>
      <c r="E37" s="162" t="s">
        <v>283</v>
      </c>
      <c r="F37" s="162" t="s">
        <v>284</v>
      </c>
      <c r="G37" s="162" t="s">
        <v>285</v>
      </c>
      <c r="H37" s="162" t="s">
        <v>286</v>
      </c>
      <c r="I37" s="162" t="s">
        <v>246</v>
      </c>
      <c r="J37" s="162" t="s">
        <v>287</v>
      </c>
      <c r="K37" s="162">
        <v>42536</v>
      </c>
      <c r="L37" s="162" t="s">
        <v>30</v>
      </c>
      <c r="M37" s="162"/>
      <c r="N37" s="162"/>
      <c r="O37" s="162" t="s">
        <v>185</v>
      </c>
      <c r="P37" s="162"/>
      <c r="Q37" s="162"/>
      <c r="R37" s="162" t="s">
        <v>288</v>
      </c>
      <c r="S37" s="162"/>
      <c r="T37" s="162"/>
      <c r="U37" s="162">
        <v>42591</v>
      </c>
      <c r="V37" s="187">
        <v>3200</v>
      </c>
      <c r="W37" s="162" t="s">
        <v>1165</v>
      </c>
      <c r="X37" s="171">
        <v>2899.1</v>
      </c>
      <c r="Y37" s="177">
        <v>2425.17</v>
      </c>
      <c r="Z37" s="118"/>
      <c r="AA37" s="171">
        <v>0</v>
      </c>
      <c r="AB37" s="177">
        <v>2899.1</v>
      </c>
      <c r="AC37" s="162" t="s">
        <v>39</v>
      </c>
      <c r="AD37" s="162"/>
      <c r="AE37" s="174" t="s">
        <v>1180</v>
      </c>
      <c r="AF37" s="163" t="s">
        <v>1313</v>
      </c>
    </row>
    <row r="38" spans="1:32" s="179" customFormat="1" ht="15.95" customHeight="1">
      <c r="A38" s="164" t="s">
        <v>1690</v>
      </c>
      <c r="B38" s="110" t="s">
        <v>248</v>
      </c>
      <c r="C38" s="110"/>
      <c r="D38" s="110"/>
      <c r="E38" s="110" t="s">
        <v>1691</v>
      </c>
      <c r="F38" s="110" t="s">
        <v>702</v>
      </c>
      <c r="G38" s="110" t="s">
        <v>1692</v>
      </c>
      <c r="H38" s="110" t="s">
        <v>1693</v>
      </c>
      <c r="I38" s="110" t="s">
        <v>246</v>
      </c>
      <c r="J38" s="110" t="s">
        <v>1694</v>
      </c>
      <c r="K38" s="162">
        <v>42506</v>
      </c>
      <c r="L38" s="110" t="s">
        <v>30</v>
      </c>
      <c r="M38" s="110"/>
      <c r="N38" s="110"/>
      <c r="O38" s="110" t="s">
        <v>189</v>
      </c>
      <c r="P38" s="110"/>
      <c r="Q38" s="110"/>
      <c r="R38" s="110" t="s">
        <v>1695</v>
      </c>
      <c r="S38" s="110"/>
      <c r="T38" s="110"/>
      <c r="U38" s="162">
        <v>42495</v>
      </c>
      <c r="V38" s="181">
        <v>1700</v>
      </c>
      <c r="W38" s="178" t="s">
        <v>1166</v>
      </c>
      <c r="X38" s="171">
        <v>2040</v>
      </c>
      <c r="AB38" s="177">
        <v>2040</v>
      </c>
      <c r="AC38" s="179" t="s">
        <v>39</v>
      </c>
      <c r="AD38" s="180"/>
      <c r="AE38" t="s">
        <v>1696</v>
      </c>
    </row>
    <row r="39" spans="1:32" s="179" customFormat="1" ht="15.95" customHeight="1">
      <c r="A39" s="164" t="s">
        <v>1685</v>
      </c>
      <c r="B39" s="110" t="s">
        <v>338</v>
      </c>
      <c r="C39" s="110"/>
      <c r="D39" s="110"/>
      <c r="E39" s="110" t="s">
        <v>1686</v>
      </c>
      <c r="F39" s="110" t="s">
        <v>297</v>
      </c>
      <c r="G39" s="110" t="s">
        <v>298</v>
      </c>
      <c r="H39" s="110" t="s">
        <v>299</v>
      </c>
      <c r="I39" s="110" t="s">
        <v>273</v>
      </c>
      <c r="J39" s="110" t="s">
        <v>1687</v>
      </c>
      <c r="K39" s="162">
        <v>42543</v>
      </c>
      <c r="L39" s="110" t="s">
        <v>30</v>
      </c>
      <c r="M39" s="110"/>
      <c r="N39" s="110"/>
      <c r="O39" s="110" t="s">
        <v>32</v>
      </c>
      <c r="P39" s="110"/>
      <c r="Q39" s="110"/>
      <c r="R39" s="110" t="s">
        <v>1688</v>
      </c>
      <c r="S39" s="110"/>
      <c r="T39" s="110"/>
      <c r="U39" s="162">
        <v>42508</v>
      </c>
      <c r="V39" s="181"/>
      <c r="W39" s="178"/>
      <c r="X39" s="182">
        <v>3780</v>
      </c>
      <c r="AB39" s="182">
        <v>3780</v>
      </c>
      <c r="AC39" s="179" t="s">
        <v>39</v>
      </c>
      <c r="AD39" s="180"/>
      <c r="AE39" t="s">
        <v>1689</v>
      </c>
    </row>
    <row r="40" spans="1:32" s="193" customFormat="1" ht="15.75" customHeight="1">
      <c r="A40" s="164" t="s">
        <v>450</v>
      </c>
      <c r="B40" s="110" t="s">
        <v>269</v>
      </c>
      <c r="C40" s="110"/>
      <c r="D40" s="163"/>
      <c r="E40" s="110" t="s">
        <v>451</v>
      </c>
      <c r="F40" s="110" t="s">
        <v>340</v>
      </c>
      <c r="G40" s="110" t="s">
        <v>452</v>
      </c>
      <c r="H40" s="110" t="s">
        <v>453</v>
      </c>
      <c r="I40" s="110" t="s">
        <v>273</v>
      </c>
      <c r="J40" s="110" t="s">
        <v>454</v>
      </c>
      <c r="K40" s="162">
        <v>42625</v>
      </c>
      <c r="L40" s="110" t="s">
        <v>30</v>
      </c>
      <c r="M40" s="110"/>
      <c r="N40" s="110"/>
      <c r="O40" s="110" t="s">
        <v>32</v>
      </c>
      <c r="P40" s="110"/>
      <c r="Q40" s="110"/>
      <c r="R40" s="110" t="s">
        <v>455</v>
      </c>
      <c r="S40" s="110"/>
      <c r="T40" s="110"/>
      <c r="U40" s="162">
        <v>42668</v>
      </c>
      <c r="V40" s="183">
        <v>1260</v>
      </c>
      <c r="W40" s="110" t="s">
        <v>1164</v>
      </c>
      <c r="X40" s="171">
        <v>1313.58</v>
      </c>
      <c r="Y40" s="177"/>
      <c r="Z40" s="155"/>
      <c r="AA40" s="171">
        <v>0</v>
      </c>
      <c r="AB40" s="177">
        <v>1313.58</v>
      </c>
      <c r="AC40" s="110" t="s">
        <v>39</v>
      </c>
      <c r="AD40" s="110"/>
      <c r="AE40" s="118" t="s">
        <v>1206</v>
      </c>
      <c r="AF40" s="163" t="s">
        <v>1332</v>
      </c>
    </row>
    <row r="41" spans="1:32" s="193" customFormat="1" ht="15.75" customHeight="1">
      <c r="A41" s="164" t="s">
        <v>446</v>
      </c>
      <c r="B41" s="110" t="s">
        <v>269</v>
      </c>
      <c r="C41" s="110"/>
      <c r="D41" s="163"/>
      <c r="E41" s="110" t="s">
        <v>447</v>
      </c>
      <c r="F41" s="110" t="s">
        <v>340</v>
      </c>
      <c r="G41" s="110" t="s">
        <v>437</v>
      </c>
      <c r="H41" s="110" t="s">
        <v>438</v>
      </c>
      <c r="I41" s="110" t="s">
        <v>273</v>
      </c>
      <c r="J41" s="110" t="s">
        <v>448</v>
      </c>
      <c r="K41" s="162">
        <v>42627</v>
      </c>
      <c r="L41" s="110" t="s">
        <v>30</v>
      </c>
      <c r="M41" s="110"/>
      <c r="N41" s="110"/>
      <c r="O41" s="110" t="s">
        <v>32</v>
      </c>
      <c r="P41" s="110"/>
      <c r="Q41" s="110"/>
      <c r="R41" s="110" t="s">
        <v>449</v>
      </c>
      <c r="S41" s="110"/>
      <c r="T41" s="110"/>
      <c r="U41" s="162">
        <v>42668</v>
      </c>
      <c r="V41" s="183">
        <v>1170</v>
      </c>
      <c r="W41" s="110" t="s">
        <v>1164</v>
      </c>
      <c r="X41" s="171">
        <v>1219.75</v>
      </c>
      <c r="Y41" s="177"/>
      <c r="Z41" s="155"/>
      <c r="AA41" s="171">
        <v>0</v>
      </c>
      <c r="AB41" s="177">
        <v>1219.75</v>
      </c>
      <c r="AC41" s="110" t="s">
        <v>39</v>
      </c>
      <c r="AD41" s="110"/>
      <c r="AE41" s="118" t="s">
        <v>1205</v>
      </c>
      <c r="AF41" s="163" t="s">
        <v>1331</v>
      </c>
    </row>
    <row r="42" spans="1:32" s="179" customFormat="1" ht="15.95" customHeight="1">
      <c r="A42" s="164" t="s">
        <v>1679</v>
      </c>
      <c r="B42" s="110" t="s">
        <v>338</v>
      </c>
      <c r="C42" s="110"/>
      <c r="D42" s="110"/>
      <c r="E42" s="110" t="s">
        <v>1680</v>
      </c>
      <c r="F42" s="110" t="s">
        <v>250</v>
      </c>
      <c r="G42" s="110" t="s">
        <v>1681</v>
      </c>
      <c r="H42" s="110" t="s">
        <v>1682</v>
      </c>
      <c r="I42" s="110" t="s">
        <v>246</v>
      </c>
      <c r="J42" s="110" t="s">
        <v>1683</v>
      </c>
      <c r="K42" s="162">
        <v>42536</v>
      </c>
      <c r="L42" s="110" t="s">
        <v>30</v>
      </c>
      <c r="M42" s="110"/>
      <c r="N42" s="110"/>
      <c r="O42" s="110" t="s">
        <v>187</v>
      </c>
      <c r="P42" s="110"/>
      <c r="Q42" s="110"/>
      <c r="R42" s="110" t="s">
        <v>420</v>
      </c>
      <c r="S42" s="110"/>
      <c r="T42" s="110"/>
      <c r="U42" s="162">
        <v>42529</v>
      </c>
      <c r="V42" s="181"/>
      <c r="W42" s="178"/>
      <c r="X42" s="171">
        <v>2281.37</v>
      </c>
      <c r="AB42" s="177">
        <v>2281.37</v>
      </c>
      <c r="AC42" s="179" t="s">
        <v>39</v>
      </c>
      <c r="AD42" s="180"/>
      <c r="AE42" t="s">
        <v>1684</v>
      </c>
    </row>
    <row r="43" spans="1:32" s="179" customFormat="1" ht="15.75" customHeight="1">
      <c r="A43" s="164" t="s">
        <v>345</v>
      </c>
      <c r="B43" s="162" t="s">
        <v>338</v>
      </c>
      <c r="C43" s="162"/>
      <c r="D43" s="163"/>
      <c r="E43" s="162" t="s">
        <v>346</v>
      </c>
      <c r="F43" s="162" t="s">
        <v>250</v>
      </c>
      <c r="G43" s="162" t="s">
        <v>347</v>
      </c>
      <c r="H43" s="162" t="s">
        <v>348</v>
      </c>
      <c r="I43" s="162" t="s">
        <v>246</v>
      </c>
      <c r="J43" s="162" t="s">
        <v>349</v>
      </c>
      <c r="K43" s="162">
        <v>42576</v>
      </c>
      <c r="L43" s="162" t="s">
        <v>30</v>
      </c>
      <c r="M43" s="162"/>
      <c r="N43" s="162"/>
      <c r="O43" s="162" t="s">
        <v>187</v>
      </c>
      <c r="P43" s="162"/>
      <c r="Q43" s="162"/>
      <c r="R43" s="162" t="s">
        <v>350</v>
      </c>
      <c r="S43" s="162"/>
      <c r="T43" s="162"/>
      <c r="U43" s="162">
        <v>42626</v>
      </c>
      <c r="V43" s="187">
        <v>1623.53</v>
      </c>
      <c r="W43" s="162" t="s">
        <v>1164</v>
      </c>
      <c r="X43" s="171">
        <v>1684.32</v>
      </c>
      <c r="Y43" s="177"/>
      <c r="Z43" s="118"/>
      <c r="AA43" s="171">
        <v>0</v>
      </c>
      <c r="AB43" s="177">
        <v>1684.32</v>
      </c>
      <c r="AC43" s="162" t="s">
        <v>39</v>
      </c>
      <c r="AD43" s="162"/>
      <c r="AE43" s="174" t="s">
        <v>1189</v>
      </c>
      <c r="AF43" s="163" t="s">
        <v>1318</v>
      </c>
    </row>
    <row r="44" spans="1:32" s="179" customFormat="1" ht="15.95" customHeight="1">
      <c r="A44" s="164" t="s">
        <v>1673</v>
      </c>
      <c r="B44" s="110" t="s">
        <v>248</v>
      </c>
      <c r="C44" s="110"/>
      <c r="D44" s="110"/>
      <c r="E44" s="110" t="s">
        <v>1674</v>
      </c>
      <c r="F44" s="110" t="s">
        <v>250</v>
      </c>
      <c r="G44" s="110" t="s">
        <v>458</v>
      </c>
      <c r="H44" s="110" t="s">
        <v>459</v>
      </c>
      <c r="I44" s="110" t="s">
        <v>246</v>
      </c>
      <c r="J44" s="110" t="s">
        <v>1675</v>
      </c>
      <c r="K44" s="162">
        <v>42538</v>
      </c>
      <c r="L44" s="110" t="s">
        <v>30</v>
      </c>
      <c r="M44" s="110"/>
      <c r="N44" s="110"/>
      <c r="O44" s="110" t="s">
        <v>189</v>
      </c>
      <c r="P44" s="110"/>
      <c r="Q44" s="110"/>
      <c r="R44" s="110" t="s">
        <v>1676</v>
      </c>
      <c r="S44" s="110" t="s">
        <v>1677</v>
      </c>
      <c r="T44" s="110" t="s">
        <v>650</v>
      </c>
      <c r="U44" s="162">
        <v>42555</v>
      </c>
      <c r="V44" s="181"/>
      <c r="W44" s="178"/>
      <c r="X44" s="171">
        <v>3201.6</v>
      </c>
      <c r="AB44" s="177">
        <v>3201.6</v>
      </c>
      <c r="AC44" s="179" t="s">
        <v>39</v>
      </c>
      <c r="AD44" s="180"/>
      <c r="AE44" t="s">
        <v>1678</v>
      </c>
    </row>
    <row r="45" spans="1:32" s="193" customFormat="1" ht="15.75" customHeight="1">
      <c r="A45" s="164" t="s">
        <v>400</v>
      </c>
      <c r="B45" s="162" t="s">
        <v>269</v>
      </c>
      <c r="C45" s="162"/>
      <c r="D45" s="163"/>
      <c r="E45" s="162" t="s">
        <v>401</v>
      </c>
      <c r="F45" s="162" t="s">
        <v>402</v>
      </c>
      <c r="G45" s="162" t="s">
        <v>403</v>
      </c>
      <c r="H45" s="162" t="s">
        <v>404</v>
      </c>
      <c r="I45" s="162" t="s">
        <v>273</v>
      </c>
      <c r="J45" s="162" t="s">
        <v>405</v>
      </c>
      <c r="K45" s="162">
        <v>42650</v>
      </c>
      <c r="L45" s="162" t="s">
        <v>30</v>
      </c>
      <c r="M45" s="162"/>
      <c r="N45" s="162"/>
      <c r="O45" s="162" t="s">
        <v>189</v>
      </c>
      <c r="P45" s="162"/>
      <c r="Q45" s="162"/>
      <c r="R45" s="162" t="s">
        <v>406</v>
      </c>
      <c r="S45" s="162" t="s">
        <v>407</v>
      </c>
      <c r="T45" s="162"/>
      <c r="U45" s="162">
        <v>42633</v>
      </c>
      <c r="V45" s="183">
        <v>3680</v>
      </c>
      <c r="W45" s="162" t="s">
        <v>1165</v>
      </c>
      <c r="X45" s="171">
        <v>3320.36</v>
      </c>
      <c r="Y45" s="177"/>
      <c r="Z45" s="155"/>
      <c r="AA45" s="171">
        <v>0</v>
      </c>
      <c r="AB45" s="177">
        <v>3320.36</v>
      </c>
      <c r="AC45" s="162" t="s">
        <v>39</v>
      </c>
      <c r="AD45" s="162"/>
      <c r="AE45" s="174" t="s">
        <v>1198</v>
      </c>
      <c r="AF45" s="163" t="s">
        <v>1324</v>
      </c>
    </row>
    <row r="46" spans="1:32" s="193" customFormat="1" ht="15.75" customHeight="1">
      <c r="A46" s="164" t="s">
        <v>483</v>
      </c>
      <c r="B46" s="110" t="s">
        <v>269</v>
      </c>
      <c r="C46" s="110"/>
      <c r="D46" s="163">
        <v>27857076</v>
      </c>
      <c r="E46" s="110" t="s">
        <v>484</v>
      </c>
      <c r="F46" s="110" t="s">
        <v>297</v>
      </c>
      <c r="G46" s="110" t="s">
        <v>298</v>
      </c>
      <c r="H46" s="162" t="s">
        <v>299</v>
      </c>
      <c r="I46" s="162" t="s">
        <v>273</v>
      </c>
      <c r="J46" s="110" t="s">
        <v>485</v>
      </c>
      <c r="K46" s="162">
        <v>42692</v>
      </c>
      <c r="L46" s="110" t="s">
        <v>30</v>
      </c>
      <c r="M46" s="110"/>
      <c r="N46" s="110"/>
      <c r="O46" s="110" t="s">
        <v>189</v>
      </c>
      <c r="P46" s="110"/>
      <c r="Q46" s="110"/>
      <c r="R46" s="110" t="s">
        <v>406</v>
      </c>
      <c r="S46" s="110" t="s">
        <v>407</v>
      </c>
      <c r="T46" s="110" t="s">
        <v>486</v>
      </c>
      <c r="U46" s="162">
        <v>42753</v>
      </c>
      <c r="V46" s="183">
        <v>3150</v>
      </c>
      <c r="W46" s="110" t="s">
        <v>1166</v>
      </c>
      <c r="X46" s="171">
        <v>3780</v>
      </c>
      <c r="Y46" s="177"/>
      <c r="Z46" s="155"/>
      <c r="AA46" s="171">
        <v>0</v>
      </c>
      <c r="AB46" s="177">
        <v>3780</v>
      </c>
      <c r="AC46" s="110" t="s">
        <v>39</v>
      </c>
      <c r="AD46" s="110" t="s">
        <v>1171</v>
      </c>
      <c r="AE46" s="118" t="s">
        <v>1211</v>
      </c>
      <c r="AF46" s="163">
        <v>2676005226</v>
      </c>
    </row>
    <row r="47" spans="1:32" s="179" customFormat="1" ht="15.75" customHeight="1">
      <c r="A47" s="164" t="s">
        <v>1672</v>
      </c>
      <c r="B47" s="162" t="s">
        <v>244</v>
      </c>
      <c r="C47" s="162"/>
      <c r="D47" s="163">
        <v>27656690</v>
      </c>
      <c r="E47" s="162" t="s">
        <v>317</v>
      </c>
      <c r="F47" s="162" t="s">
        <v>318</v>
      </c>
      <c r="G47" s="162" t="s">
        <v>319</v>
      </c>
      <c r="H47" s="162" t="s">
        <v>320</v>
      </c>
      <c r="I47" s="162" t="s">
        <v>273</v>
      </c>
      <c r="J47" s="162" t="s">
        <v>321</v>
      </c>
      <c r="K47" s="162">
        <v>42608</v>
      </c>
      <c r="L47" s="162" t="s">
        <v>30</v>
      </c>
      <c r="M47" s="162"/>
      <c r="N47" s="162"/>
      <c r="O47" s="162" t="s">
        <v>37</v>
      </c>
      <c r="P47" s="162" t="s">
        <v>189</v>
      </c>
      <c r="Q47" s="162"/>
      <c r="R47" s="162" t="s">
        <v>322</v>
      </c>
      <c r="S47" s="162"/>
      <c r="T47" s="162"/>
      <c r="U47" s="162">
        <v>42605</v>
      </c>
      <c r="V47" s="187">
        <v>2000</v>
      </c>
      <c r="W47" s="162" t="s">
        <v>1165</v>
      </c>
      <c r="X47" s="171">
        <v>1838.92</v>
      </c>
      <c r="Y47" s="177"/>
      <c r="Z47" s="118"/>
      <c r="AA47" s="171">
        <v>0</v>
      </c>
      <c r="AB47" s="177">
        <v>1838.92</v>
      </c>
      <c r="AC47" s="162" t="s">
        <v>39</v>
      </c>
      <c r="AD47" s="162"/>
      <c r="AE47" s="174" t="s">
        <v>1185</v>
      </c>
      <c r="AF47" s="163" t="s">
        <v>1316</v>
      </c>
    </row>
    <row r="48" spans="1:32" s="193" customFormat="1" ht="15.75" customHeight="1">
      <c r="A48" s="164" t="s">
        <v>682</v>
      </c>
      <c r="B48" s="110" t="s">
        <v>282</v>
      </c>
      <c r="C48" s="110"/>
      <c r="D48" s="163">
        <v>27994031</v>
      </c>
      <c r="E48" s="110" t="s">
        <v>683</v>
      </c>
      <c r="F48" s="110" t="s">
        <v>684</v>
      </c>
      <c r="G48" s="110" t="s">
        <v>685</v>
      </c>
      <c r="H48" s="110" t="s">
        <v>686</v>
      </c>
      <c r="I48" s="110" t="s">
        <v>246</v>
      </c>
      <c r="J48" s="110" t="s">
        <v>687</v>
      </c>
      <c r="K48" s="162">
        <v>42723</v>
      </c>
      <c r="L48" s="110" t="s">
        <v>30</v>
      </c>
      <c r="M48" s="110" t="s">
        <v>31</v>
      </c>
      <c r="N48" s="110"/>
      <c r="O48" s="110" t="s">
        <v>191</v>
      </c>
      <c r="P48" s="110" t="s">
        <v>174</v>
      </c>
      <c r="Q48" s="110"/>
      <c r="R48" s="110" t="s">
        <v>656</v>
      </c>
      <c r="S48" s="110">
        <v>13052</v>
      </c>
      <c r="T48" s="110">
        <v>15002</v>
      </c>
      <c r="U48" s="162">
        <v>42739</v>
      </c>
      <c r="V48" s="183">
        <v>1420</v>
      </c>
      <c r="W48" s="110" t="s">
        <v>1166</v>
      </c>
      <c r="X48" s="171">
        <v>1704</v>
      </c>
      <c r="Y48" s="177"/>
      <c r="Z48" s="155"/>
      <c r="AA48" s="171">
        <v>852</v>
      </c>
      <c r="AB48" s="177">
        <v>852</v>
      </c>
      <c r="AC48" s="110" t="s">
        <v>39</v>
      </c>
      <c r="AD48" s="110"/>
      <c r="AE48" s="118" t="s">
        <v>1247</v>
      </c>
      <c r="AF48" s="163">
        <v>10410978</v>
      </c>
    </row>
    <row r="49" spans="1:32" s="193" customFormat="1" ht="15.75" customHeight="1">
      <c r="A49" s="164" t="s">
        <v>651</v>
      </c>
      <c r="B49" s="110" t="s">
        <v>282</v>
      </c>
      <c r="C49" s="110"/>
      <c r="D49" s="163">
        <v>27887606</v>
      </c>
      <c r="E49" s="110" t="s">
        <v>652</v>
      </c>
      <c r="F49" s="110" t="s">
        <v>325</v>
      </c>
      <c r="G49" s="110" t="s">
        <v>653</v>
      </c>
      <c r="H49" s="110" t="s">
        <v>654</v>
      </c>
      <c r="I49" s="110" t="s">
        <v>273</v>
      </c>
      <c r="J49" s="110" t="s">
        <v>655</v>
      </c>
      <c r="K49" s="162">
        <v>42699</v>
      </c>
      <c r="L49" s="110" t="s">
        <v>30</v>
      </c>
      <c r="M49" s="110"/>
      <c r="N49" s="110"/>
      <c r="O49" s="110" t="s">
        <v>191</v>
      </c>
      <c r="P49" s="110"/>
      <c r="Q49" s="110"/>
      <c r="R49" s="110" t="s">
        <v>656</v>
      </c>
      <c r="S49" s="110"/>
      <c r="T49" s="110"/>
      <c r="U49" s="162">
        <v>42739</v>
      </c>
      <c r="V49" s="183">
        <v>1420</v>
      </c>
      <c r="W49" s="110" t="s">
        <v>1166</v>
      </c>
      <c r="X49" s="171">
        <v>1704</v>
      </c>
      <c r="Y49" s="177"/>
      <c r="Z49" s="155"/>
      <c r="AA49" s="171">
        <v>0</v>
      </c>
      <c r="AB49" s="177">
        <v>1704</v>
      </c>
      <c r="AC49" s="110" t="s">
        <v>39</v>
      </c>
      <c r="AD49" s="110"/>
      <c r="AE49" s="118" t="s">
        <v>1241</v>
      </c>
      <c r="AF49" s="163">
        <v>6106203496</v>
      </c>
    </row>
    <row r="50" spans="1:32" s="193" customFormat="1" ht="15.75" customHeight="1">
      <c r="A50" s="164" t="s">
        <v>538</v>
      </c>
      <c r="B50" s="110" t="s">
        <v>269</v>
      </c>
      <c r="C50" s="110"/>
      <c r="D50" s="163"/>
      <c r="E50" s="110" t="s">
        <v>539</v>
      </c>
      <c r="F50" s="110" t="s">
        <v>340</v>
      </c>
      <c r="G50" s="110" t="s">
        <v>437</v>
      </c>
      <c r="H50" s="110" t="s">
        <v>438</v>
      </c>
      <c r="I50" s="110" t="s">
        <v>273</v>
      </c>
      <c r="J50" s="110" t="s">
        <v>540</v>
      </c>
      <c r="K50" s="162">
        <v>42664</v>
      </c>
      <c r="L50" s="110" t="s">
        <v>30</v>
      </c>
      <c r="M50" s="110"/>
      <c r="N50" s="110"/>
      <c r="O50" s="110" t="s">
        <v>32</v>
      </c>
      <c r="P50" s="110"/>
      <c r="Q50" s="110"/>
      <c r="R50" s="110" t="s">
        <v>541</v>
      </c>
      <c r="S50" s="110"/>
      <c r="T50" s="110"/>
      <c r="U50" s="162">
        <v>42682</v>
      </c>
      <c r="V50" s="183">
        <v>1170</v>
      </c>
      <c r="W50" s="110" t="s">
        <v>1164</v>
      </c>
      <c r="X50" s="171">
        <v>1248.79</v>
      </c>
      <c r="Y50" s="177"/>
      <c r="Z50" s="155"/>
      <c r="AA50" s="171">
        <v>0</v>
      </c>
      <c r="AB50" s="177">
        <v>1248.79</v>
      </c>
      <c r="AC50" s="110" t="s">
        <v>39</v>
      </c>
      <c r="AD50" s="110"/>
      <c r="AE50" s="118" t="s">
        <v>1221</v>
      </c>
      <c r="AF50" s="163" t="s">
        <v>1344</v>
      </c>
    </row>
    <row r="51" spans="1:32" s="193" customFormat="1" ht="15.75" customHeight="1">
      <c r="A51" s="164" t="s">
        <v>456</v>
      </c>
      <c r="B51" s="110" t="s">
        <v>248</v>
      </c>
      <c r="C51" s="110"/>
      <c r="D51" s="163"/>
      <c r="E51" s="110" t="s">
        <v>457</v>
      </c>
      <c r="F51" s="110" t="s">
        <v>250</v>
      </c>
      <c r="G51" s="110" t="s">
        <v>458</v>
      </c>
      <c r="H51" s="110" t="s">
        <v>459</v>
      </c>
      <c r="I51" s="110" t="s">
        <v>246</v>
      </c>
      <c r="J51" s="110" t="s">
        <v>460</v>
      </c>
      <c r="K51" s="162">
        <v>42641</v>
      </c>
      <c r="L51" s="110" t="s">
        <v>30</v>
      </c>
      <c r="M51" s="110"/>
      <c r="N51" s="110"/>
      <c r="O51" s="110" t="s">
        <v>189</v>
      </c>
      <c r="P51" s="110"/>
      <c r="Q51" s="110"/>
      <c r="R51" s="110" t="s">
        <v>461</v>
      </c>
      <c r="S51" s="110"/>
      <c r="T51" s="110"/>
      <c r="U51" s="162">
        <v>42661</v>
      </c>
      <c r="V51" s="183">
        <v>3247.06</v>
      </c>
      <c r="W51" s="110" t="s">
        <v>1164</v>
      </c>
      <c r="X51" s="171">
        <v>3406.14</v>
      </c>
      <c r="Y51" s="177"/>
      <c r="Z51" s="155"/>
      <c r="AA51" s="171">
        <v>0</v>
      </c>
      <c r="AB51" s="177">
        <v>3406.14</v>
      </c>
      <c r="AC51" s="110" t="s">
        <v>39</v>
      </c>
      <c r="AD51" s="110"/>
      <c r="AE51" s="118" t="s">
        <v>1207</v>
      </c>
      <c r="AF51" s="163" t="s">
        <v>1333</v>
      </c>
    </row>
    <row r="52" spans="1:32" s="193" customFormat="1" ht="15.75" customHeight="1">
      <c r="A52" s="164" t="s">
        <v>707</v>
      </c>
      <c r="B52" s="110" t="s">
        <v>248</v>
      </c>
      <c r="C52" s="110"/>
      <c r="D52" s="163"/>
      <c r="E52" s="110" t="s">
        <v>708</v>
      </c>
      <c r="F52" s="110" t="s">
        <v>297</v>
      </c>
      <c r="G52" s="110" t="s">
        <v>581</v>
      </c>
      <c r="H52" s="110" t="s">
        <v>582</v>
      </c>
      <c r="I52" s="110" t="s">
        <v>273</v>
      </c>
      <c r="J52" s="110" t="s">
        <v>709</v>
      </c>
      <c r="K52" s="162">
        <v>42758</v>
      </c>
      <c r="L52" s="110" t="s">
        <v>30</v>
      </c>
      <c r="M52" s="110"/>
      <c r="N52" s="110"/>
      <c r="O52" s="110" t="s">
        <v>189</v>
      </c>
      <c r="P52" s="110"/>
      <c r="Q52" s="110"/>
      <c r="R52" s="110" t="s">
        <v>336</v>
      </c>
      <c r="S52" s="110"/>
      <c r="T52" s="110"/>
      <c r="U52" s="162">
        <v>42753</v>
      </c>
      <c r="V52" s="183">
        <v>990</v>
      </c>
      <c r="W52" s="110" t="s">
        <v>1166</v>
      </c>
      <c r="X52" s="171">
        <v>1188</v>
      </c>
      <c r="Y52" s="177"/>
      <c r="Z52" s="155"/>
      <c r="AA52" s="171">
        <v>0</v>
      </c>
      <c r="AB52" s="177">
        <v>1188</v>
      </c>
      <c r="AC52" s="110" t="s">
        <v>39</v>
      </c>
      <c r="AD52" s="110"/>
      <c r="AE52" s="118" t="s">
        <v>1251</v>
      </c>
      <c r="AF52" s="163">
        <v>2676023173</v>
      </c>
    </row>
    <row r="53" spans="1:32" s="179" customFormat="1" ht="15.75" customHeight="1">
      <c r="A53" s="164" t="s">
        <v>330</v>
      </c>
      <c r="B53" s="162" t="s">
        <v>248</v>
      </c>
      <c r="C53" s="162"/>
      <c r="D53" s="163">
        <v>27559837</v>
      </c>
      <c r="E53" s="162" t="s">
        <v>331</v>
      </c>
      <c r="F53" s="162" t="s">
        <v>332</v>
      </c>
      <c r="G53" s="162" t="s">
        <v>333</v>
      </c>
      <c r="H53" s="162" t="s">
        <v>334</v>
      </c>
      <c r="I53" s="162" t="s">
        <v>246</v>
      </c>
      <c r="J53" s="162" t="s">
        <v>335</v>
      </c>
      <c r="K53" s="162">
        <v>42607</v>
      </c>
      <c r="L53" s="162" t="s">
        <v>30</v>
      </c>
      <c r="M53" s="162"/>
      <c r="N53" s="162"/>
      <c r="O53" s="162" t="s">
        <v>189</v>
      </c>
      <c r="P53" s="162"/>
      <c r="Q53" s="162"/>
      <c r="R53" s="162" t="s">
        <v>336</v>
      </c>
      <c r="S53" s="162"/>
      <c r="T53" s="162"/>
      <c r="U53" s="162">
        <v>42634</v>
      </c>
      <c r="V53" s="187">
        <v>1700</v>
      </c>
      <c r="W53" s="162" t="s">
        <v>1166</v>
      </c>
      <c r="X53" s="171">
        <v>2040</v>
      </c>
      <c r="Y53" s="177"/>
      <c r="Z53" s="118"/>
      <c r="AA53" s="171">
        <v>0</v>
      </c>
      <c r="AB53" s="177">
        <v>2040</v>
      </c>
      <c r="AC53" s="162" t="s">
        <v>39</v>
      </c>
      <c r="AD53" s="162"/>
      <c r="AE53" s="174" t="s">
        <v>1187</v>
      </c>
      <c r="AF53" s="163">
        <v>8063035</v>
      </c>
    </row>
    <row r="54" spans="1:32" s="193" customFormat="1" ht="15.75" customHeight="1">
      <c r="A54" s="164" t="s">
        <v>369</v>
      </c>
      <c r="B54" s="162" t="s">
        <v>244</v>
      </c>
      <c r="C54" s="162"/>
      <c r="D54" s="163">
        <v>27634431</v>
      </c>
      <c r="E54" s="162" t="s">
        <v>370</v>
      </c>
      <c r="F54" s="162" t="s">
        <v>250</v>
      </c>
      <c r="G54" s="162" t="s">
        <v>371</v>
      </c>
      <c r="H54" s="162" t="s">
        <v>372</v>
      </c>
      <c r="I54" s="162" t="s">
        <v>246</v>
      </c>
      <c r="J54" s="162" t="s">
        <v>373</v>
      </c>
      <c r="K54" s="162">
        <v>42625</v>
      </c>
      <c r="L54" s="162" t="s">
        <v>30</v>
      </c>
      <c r="M54" s="162"/>
      <c r="N54" s="162"/>
      <c r="O54" s="162" t="s">
        <v>185</v>
      </c>
      <c r="P54" s="162"/>
      <c r="Q54" s="162"/>
      <c r="R54" s="162" t="s">
        <v>374</v>
      </c>
      <c r="S54" s="162"/>
      <c r="T54" s="162"/>
      <c r="U54" s="162">
        <v>42654</v>
      </c>
      <c r="V54" s="183">
        <v>3247.06</v>
      </c>
      <c r="W54" s="162" t="s">
        <v>1164</v>
      </c>
      <c r="X54" s="171">
        <v>3273.55</v>
      </c>
      <c r="Y54" s="177"/>
      <c r="Z54" s="155"/>
      <c r="AA54" s="171">
        <v>0</v>
      </c>
      <c r="AB54" s="177">
        <v>3273.55</v>
      </c>
      <c r="AC54" s="162" t="s">
        <v>39</v>
      </c>
      <c r="AD54" s="162"/>
      <c r="AE54" s="174" t="s">
        <v>1193</v>
      </c>
      <c r="AF54" s="163" t="s">
        <v>1322</v>
      </c>
    </row>
    <row r="55" spans="1:32" s="179" customFormat="1" ht="15.95" customHeight="1">
      <c r="A55" s="164" t="s">
        <v>1669</v>
      </c>
      <c r="B55" s="110" t="s">
        <v>248</v>
      </c>
      <c r="C55" s="110"/>
      <c r="D55" s="110"/>
      <c r="E55" s="110" t="s">
        <v>1670</v>
      </c>
      <c r="F55" s="110" t="s">
        <v>250</v>
      </c>
      <c r="G55" s="110" t="s">
        <v>857</v>
      </c>
      <c r="H55" s="110" t="s">
        <v>858</v>
      </c>
      <c r="I55" s="110" t="s">
        <v>246</v>
      </c>
      <c r="J55" s="110" t="s">
        <v>1671</v>
      </c>
      <c r="K55" s="162">
        <v>42526</v>
      </c>
      <c r="L55" s="110" t="s">
        <v>30</v>
      </c>
      <c r="M55" s="110"/>
      <c r="N55" s="110"/>
      <c r="O55" s="110" t="s">
        <v>189</v>
      </c>
      <c r="P55" s="110"/>
      <c r="Q55" s="110"/>
      <c r="R55" s="110" t="s">
        <v>819</v>
      </c>
      <c r="S55" s="110"/>
      <c r="T55" s="110"/>
      <c r="U55" s="162">
        <v>42542</v>
      </c>
      <c r="V55" s="181"/>
      <c r="W55" s="178"/>
      <c r="X55" s="171">
        <v>2811.28</v>
      </c>
      <c r="AB55" s="177">
        <v>2811.28</v>
      </c>
      <c r="AC55" s="179" t="s">
        <v>39</v>
      </c>
      <c r="AD55" s="180"/>
    </row>
    <row r="56" spans="1:32" s="179" customFormat="1" ht="15.95" customHeight="1">
      <c r="A56" s="164" t="s">
        <v>1664</v>
      </c>
      <c r="B56" s="110" t="s">
        <v>248</v>
      </c>
      <c r="C56" s="110"/>
      <c r="D56" s="110"/>
      <c r="E56" s="110" t="s">
        <v>1665</v>
      </c>
      <c r="F56" s="110" t="s">
        <v>250</v>
      </c>
      <c r="G56" s="110" t="s">
        <v>458</v>
      </c>
      <c r="H56" s="110" t="s">
        <v>459</v>
      </c>
      <c r="I56" s="110" t="s">
        <v>246</v>
      </c>
      <c r="J56" s="110" t="s">
        <v>1666</v>
      </c>
      <c r="K56" s="162">
        <v>42517</v>
      </c>
      <c r="L56" s="110" t="s">
        <v>30</v>
      </c>
      <c r="M56" s="110"/>
      <c r="N56" s="110"/>
      <c r="O56" s="110" t="s">
        <v>189</v>
      </c>
      <c r="P56" s="110"/>
      <c r="Q56" s="110"/>
      <c r="R56" s="110" t="s">
        <v>1667</v>
      </c>
      <c r="S56" s="110"/>
      <c r="T56" s="110"/>
      <c r="U56" s="162">
        <v>42534</v>
      </c>
      <c r="V56" s="181"/>
      <c r="W56" s="178"/>
      <c r="X56" s="171">
        <v>3041.98</v>
      </c>
      <c r="AB56" s="177">
        <v>3041.98</v>
      </c>
      <c r="AC56" s="179" t="s">
        <v>39</v>
      </c>
      <c r="AD56" s="180"/>
      <c r="AE56" t="s">
        <v>1668</v>
      </c>
    </row>
    <row r="57" spans="1:32" s="179" customFormat="1" ht="15.95" customHeight="1">
      <c r="A57" s="164" t="s">
        <v>1658</v>
      </c>
      <c r="B57" s="110" t="s">
        <v>248</v>
      </c>
      <c r="C57" s="110"/>
      <c r="D57" s="110">
        <v>27107483</v>
      </c>
      <c r="E57" s="110" t="s">
        <v>1659</v>
      </c>
      <c r="F57" s="110" t="s">
        <v>250</v>
      </c>
      <c r="G57" s="110" t="s">
        <v>1660</v>
      </c>
      <c r="H57" s="110" t="s">
        <v>1661</v>
      </c>
      <c r="I57" s="110" t="s">
        <v>246</v>
      </c>
      <c r="J57" s="110" t="s">
        <v>1662</v>
      </c>
      <c r="K57" s="162">
        <v>42481</v>
      </c>
      <c r="L57" s="110" t="s">
        <v>30</v>
      </c>
      <c r="M57" s="110"/>
      <c r="N57" s="110"/>
      <c r="O57" s="110" t="s">
        <v>189</v>
      </c>
      <c r="P57" s="110"/>
      <c r="Q57" s="110"/>
      <c r="R57" s="110" t="s">
        <v>819</v>
      </c>
      <c r="S57" s="110"/>
      <c r="T57" s="110"/>
      <c r="U57" s="162">
        <v>42508</v>
      </c>
      <c r="V57" s="181"/>
      <c r="W57" s="178"/>
      <c r="X57" s="171">
        <v>2776</v>
      </c>
      <c r="AA57" s="171">
        <v>0</v>
      </c>
      <c r="AB57" s="177">
        <v>2776</v>
      </c>
      <c r="AC57" s="179" t="s">
        <v>39</v>
      </c>
      <c r="AD57" s="180"/>
      <c r="AE57" t="s">
        <v>1663</v>
      </c>
    </row>
    <row r="58" spans="1:32" s="179" customFormat="1" ht="15.95" customHeight="1">
      <c r="A58" s="164" t="s">
        <v>1649</v>
      </c>
      <c r="B58" s="110" t="s">
        <v>282</v>
      </c>
      <c r="C58" s="110"/>
      <c r="D58" s="110"/>
      <c r="E58" s="110" t="s">
        <v>1650</v>
      </c>
      <c r="F58" s="110" t="s">
        <v>1651</v>
      </c>
      <c r="G58" s="110" t="s">
        <v>1652</v>
      </c>
      <c r="H58" s="110" t="s">
        <v>1653</v>
      </c>
      <c r="I58" s="110" t="s">
        <v>246</v>
      </c>
      <c r="J58" s="110" t="s">
        <v>1654</v>
      </c>
      <c r="K58" s="162">
        <v>42506</v>
      </c>
      <c r="L58" s="110" t="s">
        <v>30</v>
      </c>
      <c r="M58" s="110"/>
      <c r="N58" s="110"/>
      <c r="O58" s="110" t="s">
        <v>191</v>
      </c>
      <c r="P58" s="110"/>
      <c r="Q58" s="110"/>
      <c r="R58" s="110" t="s">
        <v>1655</v>
      </c>
      <c r="S58" s="110" t="s">
        <v>1656</v>
      </c>
      <c r="T58" s="110"/>
      <c r="U58" s="162">
        <v>42527</v>
      </c>
      <c r="V58" s="181"/>
      <c r="W58" s="178"/>
      <c r="X58" s="171">
        <v>2345.87</v>
      </c>
      <c r="AA58" s="171">
        <v>0</v>
      </c>
      <c r="AB58" s="177">
        <v>2345.87</v>
      </c>
      <c r="AC58" s="179" t="s">
        <v>39</v>
      </c>
      <c r="AD58" s="180"/>
      <c r="AE58" t="s">
        <v>1657</v>
      </c>
    </row>
    <row r="59" spans="1:32" s="179" customFormat="1" ht="15.95" customHeight="1">
      <c r="A59" s="164" t="s">
        <v>1645</v>
      </c>
      <c r="B59" s="110" t="s">
        <v>282</v>
      </c>
      <c r="C59" s="110"/>
      <c r="D59" s="110">
        <v>27284058</v>
      </c>
      <c r="E59" s="110" t="s">
        <v>1646</v>
      </c>
      <c r="F59" s="110" t="s">
        <v>377</v>
      </c>
      <c r="G59" s="110" t="s">
        <v>378</v>
      </c>
      <c r="H59" s="110" t="s">
        <v>379</v>
      </c>
      <c r="I59" s="110" t="s">
        <v>246</v>
      </c>
      <c r="J59" s="110" t="s">
        <v>1647</v>
      </c>
      <c r="K59" s="162">
        <v>42530</v>
      </c>
      <c r="L59" s="110" t="s">
        <v>30</v>
      </c>
      <c r="M59" s="110" t="s">
        <v>31</v>
      </c>
      <c r="N59" s="110"/>
      <c r="O59" s="110" t="s">
        <v>191</v>
      </c>
      <c r="P59" s="110" t="s">
        <v>37</v>
      </c>
      <c r="Q59" s="110"/>
      <c r="R59" s="110" t="s">
        <v>896</v>
      </c>
      <c r="S59" s="110" t="s">
        <v>1648</v>
      </c>
      <c r="T59" s="110"/>
      <c r="U59" s="162">
        <v>42501</v>
      </c>
      <c r="V59" s="181">
        <v>1500</v>
      </c>
      <c r="W59" s="178" t="s">
        <v>1166</v>
      </c>
      <c r="X59" s="171">
        <v>1800</v>
      </c>
      <c r="AA59" s="171">
        <v>900</v>
      </c>
      <c r="AB59" s="177">
        <v>900</v>
      </c>
      <c r="AC59" s="179" t="s">
        <v>39</v>
      </c>
      <c r="AD59" s="180"/>
    </row>
    <row r="60" spans="1:32" s="179" customFormat="1" ht="15.95" customHeight="1">
      <c r="A60" s="164" t="s">
        <v>1641</v>
      </c>
      <c r="B60" s="110" t="s">
        <v>282</v>
      </c>
      <c r="C60" s="110"/>
      <c r="D60" s="110"/>
      <c r="E60" s="110" t="s">
        <v>1642</v>
      </c>
      <c r="F60" s="110" t="s">
        <v>377</v>
      </c>
      <c r="G60" s="110" t="s">
        <v>378</v>
      </c>
      <c r="H60" s="110" t="s">
        <v>379</v>
      </c>
      <c r="I60" s="110" t="s">
        <v>246</v>
      </c>
      <c r="J60" s="110" t="s">
        <v>1643</v>
      </c>
      <c r="K60" s="162">
        <v>42530</v>
      </c>
      <c r="L60" s="110" t="s">
        <v>30</v>
      </c>
      <c r="M60" s="110"/>
      <c r="N60" s="110"/>
      <c r="O60" s="110" t="s">
        <v>191</v>
      </c>
      <c r="P60" s="110"/>
      <c r="Q60" s="110"/>
      <c r="R60" s="110" t="s">
        <v>1644</v>
      </c>
      <c r="S60" s="110"/>
      <c r="T60" s="110"/>
      <c r="U60" s="162">
        <v>42461</v>
      </c>
      <c r="V60" s="181">
        <v>1500</v>
      </c>
      <c r="W60" s="178" t="s">
        <v>1166</v>
      </c>
      <c r="X60" s="171">
        <v>1800</v>
      </c>
      <c r="AA60" s="171">
        <v>0</v>
      </c>
      <c r="AB60" s="177">
        <v>1800</v>
      </c>
      <c r="AC60" s="179" t="s">
        <v>39</v>
      </c>
      <c r="AD60" s="180"/>
      <c r="AE60" t="s">
        <v>1608</v>
      </c>
    </row>
    <row r="61" spans="1:32" s="179" customFormat="1" ht="15.95" customHeight="1">
      <c r="A61" s="162" t="s">
        <v>247</v>
      </c>
      <c r="B61" s="162" t="s">
        <v>248</v>
      </c>
      <c r="C61" s="162"/>
      <c r="D61" s="163"/>
      <c r="E61" s="162" t="s">
        <v>249</v>
      </c>
      <c r="F61" s="162" t="s">
        <v>250</v>
      </c>
      <c r="G61" s="162" t="s">
        <v>251</v>
      </c>
      <c r="H61" s="162" t="s">
        <v>252</v>
      </c>
      <c r="I61" s="162" t="s">
        <v>246</v>
      </c>
      <c r="J61" s="162" t="s">
        <v>253</v>
      </c>
      <c r="K61" s="162">
        <v>42542</v>
      </c>
      <c r="L61" s="162" t="s">
        <v>30</v>
      </c>
      <c r="M61" s="162"/>
      <c r="N61" s="162"/>
      <c r="O61" s="162" t="s">
        <v>189</v>
      </c>
      <c r="P61" s="162"/>
      <c r="Q61" s="162"/>
      <c r="R61" s="162" t="s">
        <v>254</v>
      </c>
      <c r="S61" s="162"/>
      <c r="T61" s="162"/>
      <c r="U61" s="162">
        <v>42598</v>
      </c>
      <c r="V61" s="187">
        <v>1803.92</v>
      </c>
      <c r="W61" s="162" t="s">
        <v>1164</v>
      </c>
      <c r="X61" s="171">
        <v>1806.75</v>
      </c>
      <c r="Y61" s="177"/>
      <c r="Z61" s="130"/>
      <c r="AA61" s="171">
        <v>0</v>
      </c>
      <c r="AB61" s="177">
        <v>1806.75</v>
      </c>
      <c r="AC61" s="162" t="s">
        <v>39</v>
      </c>
      <c r="AD61" s="162"/>
      <c r="AE61" s="174" t="s">
        <v>1176</v>
      </c>
      <c r="AF61" s="163" t="s">
        <v>1309</v>
      </c>
    </row>
    <row r="62" spans="1:32" s="179" customFormat="1" ht="15.95" customHeight="1">
      <c r="A62" s="164" t="s">
        <v>1636</v>
      </c>
      <c r="B62" s="110" t="s">
        <v>338</v>
      </c>
      <c r="C62" s="3"/>
      <c r="D62" s="3"/>
      <c r="E62" s="3" t="s">
        <v>1637</v>
      </c>
      <c r="F62" s="110" t="s">
        <v>340</v>
      </c>
      <c r="G62" s="110" t="s">
        <v>437</v>
      </c>
      <c r="H62" s="110" t="s">
        <v>438</v>
      </c>
      <c r="I62" s="110" t="s">
        <v>273</v>
      </c>
      <c r="J62" s="3" t="s">
        <v>1638</v>
      </c>
      <c r="K62" s="189">
        <v>42551</v>
      </c>
      <c r="L62" s="110" t="s">
        <v>30</v>
      </c>
      <c r="M62" s="3"/>
      <c r="N62" s="3"/>
      <c r="O62" s="110" t="s">
        <v>32</v>
      </c>
      <c r="P62" s="3"/>
      <c r="Q62" s="3"/>
      <c r="R62" s="191" t="s">
        <v>1639</v>
      </c>
      <c r="S62" s="3" t="s">
        <v>584</v>
      </c>
      <c r="T62" s="3"/>
      <c r="U62" s="189">
        <v>42569</v>
      </c>
      <c r="V62" s="181"/>
      <c r="W62" s="178"/>
      <c r="X62" s="190">
        <v>1288.57</v>
      </c>
      <c r="AB62" s="201">
        <v>1288.57</v>
      </c>
      <c r="AC62" s="179" t="s">
        <v>39</v>
      </c>
      <c r="AD62" s="180"/>
      <c r="AE62" t="s">
        <v>1640</v>
      </c>
    </row>
    <row r="63" spans="1:32" s="179" customFormat="1" ht="15.95" customHeight="1">
      <c r="A63" s="164" t="s">
        <v>1630</v>
      </c>
      <c r="B63" s="110" t="s">
        <v>338</v>
      </c>
      <c r="C63" s="110"/>
      <c r="D63" s="110"/>
      <c r="E63" s="110" t="s">
        <v>1631</v>
      </c>
      <c r="F63" s="110" t="s">
        <v>1632</v>
      </c>
      <c r="G63" s="110" t="s">
        <v>1633</v>
      </c>
      <c r="H63" s="110" t="s">
        <v>1634</v>
      </c>
      <c r="I63" s="110" t="s">
        <v>246</v>
      </c>
      <c r="J63" s="110" t="s">
        <v>1635</v>
      </c>
      <c r="K63" s="162">
        <v>42584</v>
      </c>
      <c r="L63" s="110" t="s">
        <v>30</v>
      </c>
      <c r="M63" s="110"/>
      <c r="N63" s="110"/>
      <c r="O63" s="110" t="s">
        <v>189</v>
      </c>
      <c r="P63" s="110"/>
      <c r="Q63" s="110"/>
      <c r="R63" s="110" t="s">
        <v>363</v>
      </c>
      <c r="S63" s="110" t="s">
        <v>723</v>
      </c>
      <c r="T63" s="110"/>
      <c r="U63" s="162">
        <v>42548</v>
      </c>
      <c r="V63" s="181"/>
      <c r="W63" s="178"/>
      <c r="X63" s="171">
        <v>1973.44</v>
      </c>
      <c r="AB63" s="177">
        <v>1973.44</v>
      </c>
      <c r="AC63" s="179" t="s">
        <v>39</v>
      </c>
      <c r="AD63" s="180"/>
    </row>
    <row r="64" spans="1:32" s="193" customFormat="1" ht="15.75" customHeight="1">
      <c r="A64" s="164" t="s">
        <v>598</v>
      </c>
      <c r="B64" s="110" t="s">
        <v>282</v>
      </c>
      <c r="C64" s="110"/>
      <c r="D64" s="163"/>
      <c r="E64" s="110" t="s">
        <v>599</v>
      </c>
      <c r="F64" s="110" t="s">
        <v>250</v>
      </c>
      <c r="G64" s="110" t="s">
        <v>600</v>
      </c>
      <c r="H64" s="110" t="s">
        <v>601</v>
      </c>
      <c r="I64" s="110" t="s">
        <v>246</v>
      </c>
      <c r="J64" s="110" t="s">
        <v>602</v>
      </c>
      <c r="K64" s="162">
        <v>42710</v>
      </c>
      <c r="L64" s="110" t="s">
        <v>30</v>
      </c>
      <c r="M64" s="110"/>
      <c r="N64" s="110"/>
      <c r="O64" s="110" t="s">
        <v>191</v>
      </c>
      <c r="P64" s="110"/>
      <c r="Q64" s="110"/>
      <c r="R64" s="110" t="s">
        <v>603</v>
      </c>
      <c r="S64" s="110"/>
      <c r="T64" s="110"/>
      <c r="U64" s="162">
        <v>42717</v>
      </c>
      <c r="V64" s="183">
        <v>2705.88</v>
      </c>
      <c r="W64" s="110" t="s">
        <v>1164</v>
      </c>
      <c r="X64" s="171">
        <v>2769.57</v>
      </c>
      <c r="Y64" s="177"/>
      <c r="Z64" s="155"/>
      <c r="AA64" s="171">
        <v>0</v>
      </c>
      <c r="AB64" s="177">
        <v>2769.57</v>
      </c>
      <c r="AC64" s="110" t="s">
        <v>39</v>
      </c>
      <c r="AD64" s="110"/>
      <c r="AE64" s="118" t="s">
        <v>1233</v>
      </c>
      <c r="AF64" s="163" t="s">
        <v>1351</v>
      </c>
    </row>
    <row r="65" spans="1:32" s="193" customFormat="1" ht="15.75" customHeight="1">
      <c r="A65" s="164" t="s">
        <v>700</v>
      </c>
      <c r="B65" s="110" t="s">
        <v>338</v>
      </c>
      <c r="C65" s="110"/>
      <c r="D65" s="163"/>
      <c r="E65" s="110" t="s">
        <v>701</v>
      </c>
      <c r="F65" s="110" t="s">
        <v>702</v>
      </c>
      <c r="G65" s="110" t="s">
        <v>703</v>
      </c>
      <c r="H65" s="110" t="s">
        <v>704</v>
      </c>
      <c r="I65" s="110" t="s">
        <v>246</v>
      </c>
      <c r="J65" s="110" t="s">
        <v>705</v>
      </c>
      <c r="K65" s="162">
        <v>42718</v>
      </c>
      <c r="L65" s="110" t="s">
        <v>30</v>
      </c>
      <c r="M65" s="110"/>
      <c r="N65" s="110"/>
      <c r="O65" s="110" t="s">
        <v>32</v>
      </c>
      <c r="P65" s="110"/>
      <c r="Q65" s="110"/>
      <c r="R65" s="110" t="s">
        <v>584</v>
      </c>
      <c r="S65" s="110" t="s">
        <v>585</v>
      </c>
      <c r="T65" s="110" t="s">
        <v>706</v>
      </c>
      <c r="U65" s="162">
        <v>42753</v>
      </c>
      <c r="V65" s="183">
        <v>1700</v>
      </c>
      <c r="W65" s="110" t="s">
        <v>1166</v>
      </c>
      <c r="X65" s="171">
        <v>2040</v>
      </c>
      <c r="Y65" s="177"/>
      <c r="Z65" s="155"/>
      <c r="AA65" s="171">
        <v>0</v>
      </c>
      <c r="AB65" s="177">
        <v>2040</v>
      </c>
      <c r="AC65" s="110" t="s">
        <v>39</v>
      </c>
      <c r="AD65" s="110"/>
      <c r="AE65" s="118" t="s">
        <v>1250</v>
      </c>
      <c r="AF65" s="163">
        <v>737374</v>
      </c>
    </row>
    <row r="66" spans="1:32" s="193" customFormat="1" ht="15.75" customHeight="1">
      <c r="A66" s="164" t="s">
        <v>507</v>
      </c>
      <c r="B66" s="110" t="s">
        <v>244</v>
      </c>
      <c r="C66" s="110"/>
      <c r="D66" s="163">
        <v>27877119</v>
      </c>
      <c r="E66" s="110" t="s">
        <v>508</v>
      </c>
      <c r="F66" s="110" t="s">
        <v>509</v>
      </c>
      <c r="G66" s="110" t="s">
        <v>510</v>
      </c>
      <c r="H66" s="110" t="s">
        <v>511</v>
      </c>
      <c r="I66" s="110" t="s">
        <v>273</v>
      </c>
      <c r="J66" s="110" t="s">
        <v>512</v>
      </c>
      <c r="K66" s="162">
        <v>42682</v>
      </c>
      <c r="L66" s="110" t="s">
        <v>30</v>
      </c>
      <c r="M66" s="110"/>
      <c r="N66" s="110"/>
      <c r="O66" s="110" t="s">
        <v>187</v>
      </c>
      <c r="P66" s="110"/>
      <c r="Q66" s="110"/>
      <c r="R66" s="110" t="s">
        <v>513</v>
      </c>
      <c r="S66" s="110"/>
      <c r="T66" s="110"/>
      <c r="U66" s="162">
        <v>42675</v>
      </c>
      <c r="V66" s="183">
        <v>2116.5</v>
      </c>
      <c r="W66" s="110" t="s">
        <v>1165</v>
      </c>
      <c r="X66" s="171">
        <v>2083.86</v>
      </c>
      <c r="Y66" s="177"/>
      <c r="Z66" s="155"/>
      <c r="AA66" s="171">
        <v>0</v>
      </c>
      <c r="AB66" s="177">
        <v>2083.86</v>
      </c>
      <c r="AC66" s="110" t="s">
        <v>39</v>
      </c>
      <c r="AD66" s="110"/>
      <c r="AE66" s="118" t="s">
        <v>1216</v>
      </c>
      <c r="AF66" s="163" t="s">
        <v>1341</v>
      </c>
    </row>
    <row r="67" spans="1:32" s="193" customFormat="1" ht="15.75" customHeight="1">
      <c r="A67" s="164" t="s">
        <v>676</v>
      </c>
      <c r="B67" s="110" t="s">
        <v>338</v>
      </c>
      <c r="C67" s="110"/>
      <c r="D67" s="163"/>
      <c r="E67" s="110" t="s">
        <v>677</v>
      </c>
      <c r="F67" s="110" t="s">
        <v>250</v>
      </c>
      <c r="G67" s="110" t="s">
        <v>678</v>
      </c>
      <c r="H67" s="110" t="s">
        <v>679</v>
      </c>
      <c r="I67" s="110" t="s">
        <v>246</v>
      </c>
      <c r="J67" s="110" t="s">
        <v>680</v>
      </c>
      <c r="K67" s="162">
        <v>42725</v>
      </c>
      <c r="L67" s="110" t="s">
        <v>30</v>
      </c>
      <c r="M67" s="110"/>
      <c r="N67" s="110"/>
      <c r="O67" s="110" t="s">
        <v>32</v>
      </c>
      <c r="P67" s="110"/>
      <c r="Q67" s="110"/>
      <c r="R67" s="110" t="s">
        <v>681</v>
      </c>
      <c r="S67" s="110"/>
      <c r="T67" s="110"/>
      <c r="U67" s="162">
        <v>42738</v>
      </c>
      <c r="V67" s="183">
        <v>2525.4899999999998</v>
      </c>
      <c r="W67" s="110" t="s">
        <v>1164</v>
      </c>
      <c r="X67" s="171">
        <v>2538.9299999999998</v>
      </c>
      <c r="Y67" s="177"/>
      <c r="Z67" s="155"/>
      <c r="AA67" s="171">
        <v>0</v>
      </c>
      <c r="AB67" s="177">
        <v>2538.9299999999998</v>
      </c>
      <c r="AC67" s="110" t="s">
        <v>39</v>
      </c>
      <c r="AD67" s="110"/>
      <c r="AE67" s="118" t="s">
        <v>1246</v>
      </c>
      <c r="AF67" s="163" t="s">
        <v>1357</v>
      </c>
    </row>
    <row r="68" spans="1:32" s="193" customFormat="1" ht="15.75" customHeight="1">
      <c r="A68" s="164" t="s">
        <v>565</v>
      </c>
      <c r="B68" s="110" t="s">
        <v>248</v>
      </c>
      <c r="C68" s="110"/>
      <c r="D68" s="163"/>
      <c r="E68" s="110" t="s">
        <v>566</v>
      </c>
      <c r="F68" s="110" t="s">
        <v>304</v>
      </c>
      <c r="G68" s="110" t="s">
        <v>305</v>
      </c>
      <c r="H68" s="110" t="s">
        <v>306</v>
      </c>
      <c r="I68" s="110" t="s">
        <v>246</v>
      </c>
      <c r="J68" s="110" t="s">
        <v>567</v>
      </c>
      <c r="K68" s="162">
        <v>42705</v>
      </c>
      <c r="L68" s="110" t="s">
        <v>30</v>
      </c>
      <c r="M68" s="110"/>
      <c r="N68" s="110"/>
      <c r="O68" s="110" t="s">
        <v>189</v>
      </c>
      <c r="P68" s="110"/>
      <c r="Q68" s="110"/>
      <c r="R68" s="110" t="s">
        <v>308</v>
      </c>
      <c r="S68" s="110" t="s">
        <v>309</v>
      </c>
      <c r="T68" s="110"/>
      <c r="U68" s="162">
        <v>42696</v>
      </c>
      <c r="V68" s="183">
        <v>2689</v>
      </c>
      <c r="W68" s="110" t="s">
        <v>1165</v>
      </c>
      <c r="X68" s="171">
        <v>2603.02</v>
      </c>
      <c r="Y68" s="177"/>
      <c r="Z68" s="155"/>
      <c r="AA68" s="171">
        <v>0</v>
      </c>
      <c r="AB68" s="177">
        <v>2603.02</v>
      </c>
      <c r="AC68" s="110" t="s">
        <v>39</v>
      </c>
      <c r="AD68" s="110"/>
      <c r="AE68" s="118" t="s">
        <v>1227</v>
      </c>
      <c r="AF68" s="163">
        <v>759380</v>
      </c>
    </row>
    <row r="69" spans="1:32" s="179" customFormat="1" ht="15.75" customHeight="1">
      <c r="A69" s="164" t="s">
        <v>289</v>
      </c>
      <c r="B69" s="162" t="s">
        <v>248</v>
      </c>
      <c r="C69" s="162"/>
      <c r="D69" s="163"/>
      <c r="E69" s="162" t="s">
        <v>290</v>
      </c>
      <c r="F69" s="162" t="s">
        <v>250</v>
      </c>
      <c r="G69" s="162" t="s">
        <v>291</v>
      </c>
      <c r="H69" s="162" t="s">
        <v>292</v>
      </c>
      <c r="I69" s="162" t="s">
        <v>246</v>
      </c>
      <c r="J69" s="162" t="s">
        <v>293</v>
      </c>
      <c r="K69" s="162">
        <v>42569</v>
      </c>
      <c r="L69" s="162" t="s">
        <v>30</v>
      </c>
      <c r="M69" s="162"/>
      <c r="N69" s="162"/>
      <c r="O69" s="162" t="s">
        <v>189</v>
      </c>
      <c r="P69" s="162"/>
      <c r="Q69" s="162"/>
      <c r="R69" s="162" t="s">
        <v>294</v>
      </c>
      <c r="S69" s="162"/>
      <c r="T69" s="162"/>
      <c r="U69" s="162">
        <v>42605</v>
      </c>
      <c r="V69" s="187">
        <v>2705.88</v>
      </c>
      <c r="W69" s="162" t="s">
        <v>1164</v>
      </c>
      <c r="X69" s="171">
        <v>2758.18</v>
      </c>
      <c r="Y69" s="177"/>
      <c r="Z69" s="118"/>
      <c r="AA69" s="171">
        <v>0</v>
      </c>
      <c r="AB69" s="177">
        <v>2758.18</v>
      </c>
      <c r="AC69" s="162" t="s">
        <v>39</v>
      </c>
      <c r="AD69" s="162"/>
      <c r="AE69" s="174" t="s">
        <v>1181</v>
      </c>
      <c r="AF69" s="163" t="s">
        <v>1314</v>
      </c>
    </row>
    <row r="70" spans="1:32" s="179" customFormat="1" ht="15.95" customHeight="1">
      <c r="A70" s="164" t="s">
        <v>1622</v>
      </c>
      <c r="B70" s="110" t="s">
        <v>248</v>
      </c>
      <c r="C70" s="110"/>
      <c r="D70" s="110"/>
      <c r="E70" s="110" t="s">
        <v>1623</v>
      </c>
      <c r="F70" s="110" t="s">
        <v>1624</v>
      </c>
      <c r="G70" s="110" t="s">
        <v>1625</v>
      </c>
      <c r="H70" s="110" t="s">
        <v>1626</v>
      </c>
      <c r="I70" s="110" t="s">
        <v>246</v>
      </c>
      <c r="J70" s="110" t="s">
        <v>1627</v>
      </c>
      <c r="K70" s="162">
        <v>42339</v>
      </c>
      <c r="L70" s="110" t="s">
        <v>30</v>
      </c>
      <c r="M70" s="110"/>
      <c r="N70" s="110"/>
      <c r="O70" s="110" t="s">
        <v>189</v>
      </c>
      <c r="P70" s="110" t="s">
        <v>37</v>
      </c>
      <c r="Q70" s="110"/>
      <c r="R70" s="110" t="s">
        <v>1628</v>
      </c>
      <c r="S70" s="110"/>
      <c r="T70" s="110"/>
      <c r="U70" s="162">
        <v>42506</v>
      </c>
      <c r="V70" s="181"/>
      <c r="W70" s="178"/>
      <c r="X70" s="171">
        <v>3344.76</v>
      </c>
      <c r="Y70" s="177">
        <v>760.62</v>
      </c>
      <c r="AB70" s="177">
        <v>3344.76</v>
      </c>
      <c r="AC70" s="179" t="s">
        <v>39</v>
      </c>
      <c r="AD70" s="180"/>
      <c r="AE70" t="s">
        <v>1629</v>
      </c>
    </row>
    <row r="71" spans="1:32" s="193" customFormat="1" ht="15.75" customHeight="1">
      <c r="A71" s="164" t="s">
        <v>645</v>
      </c>
      <c r="B71" s="110" t="s">
        <v>248</v>
      </c>
      <c r="C71" s="110"/>
      <c r="D71" s="163"/>
      <c r="E71" s="110" t="s">
        <v>646</v>
      </c>
      <c r="F71" s="110" t="s">
        <v>250</v>
      </c>
      <c r="G71" s="110" t="s">
        <v>647</v>
      </c>
      <c r="H71" s="110" t="s">
        <v>648</v>
      </c>
      <c r="I71" s="110" t="s">
        <v>246</v>
      </c>
      <c r="J71" s="110" t="s">
        <v>649</v>
      </c>
      <c r="K71" s="162">
        <v>42713</v>
      </c>
      <c r="L71" s="110" t="s">
        <v>30</v>
      </c>
      <c r="M71" s="110"/>
      <c r="N71" s="110"/>
      <c r="O71" s="110" t="s">
        <v>189</v>
      </c>
      <c r="P71" s="110"/>
      <c r="Q71" s="110"/>
      <c r="R71" s="110" t="s">
        <v>650</v>
      </c>
      <c r="S71" s="110"/>
      <c r="T71" s="110"/>
      <c r="U71" s="162">
        <v>42724</v>
      </c>
      <c r="V71" s="183">
        <v>2480.39</v>
      </c>
      <c r="W71" s="110" t="s">
        <v>1164</v>
      </c>
      <c r="X71" s="171">
        <v>2489.41</v>
      </c>
      <c r="Y71" s="177"/>
      <c r="Z71" s="155"/>
      <c r="AA71" s="171">
        <v>0</v>
      </c>
      <c r="AB71" s="177">
        <v>2489.41</v>
      </c>
      <c r="AC71" s="110" t="s">
        <v>39</v>
      </c>
      <c r="AD71" s="110"/>
      <c r="AE71" s="118" t="s">
        <v>1240</v>
      </c>
      <c r="AF71" s="163" t="s">
        <v>1354</v>
      </c>
    </row>
    <row r="72" spans="1:32" s="179" customFormat="1" ht="15.75" customHeight="1">
      <c r="A72" s="162" t="s">
        <v>275</v>
      </c>
      <c r="B72" s="162" t="s">
        <v>248</v>
      </c>
      <c r="C72" s="162"/>
      <c r="D72" s="163"/>
      <c r="E72" s="162" t="s">
        <v>276</v>
      </c>
      <c r="F72" s="162" t="s">
        <v>250</v>
      </c>
      <c r="G72" s="162" t="s">
        <v>277</v>
      </c>
      <c r="H72" s="162" t="s">
        <v>278</v>
      </c>
      <c r="I72" s="162" t="s">
        <v>246</v>
      </c>
      <c r="J72" s="162" t="s">
        <v>279</v>
      </c>
      <c r="K72" s="162">
        <v>42544</v>
      </c>
      <c r="L72" s="162" t="s">
        <v>30</v>
      </c>
      <c r="M72" s="162"/>
      <c r="N72" s="162"/>
      <c r="O72" s="162" t="s">
        <v>189</v>
      </c>
      <c r="P72" s="162"/>
      <c r="Q72" s="162"/>
      <c r="R72" s="162" t="s">
        <v>280</v>
      </c>
      <c r="S72" s="162"/>
      <c r="T72" s="162"/>
      <c r="U72" s="162">
        <v>42613</v>
      </c>
      <c r="V72" s="187">
        <v>2570.59</v>
      </c>
      <c r="W72" s="162" t="s">
        <v>1164</v>
      </c>
      <c r="X72" s="171">
        <v>2666.83</v>
      </c>
      <c r="Y72" s="177"/>
      <c r="Z72" s="118"/>
      <c r="AA72" s="171">
        <v>0</v>
      </c>
      <c r="AB72" s="177">
        <v>2666.83</v>
      </c>
      <c r="AC72" s="162" t="s">
        <v>39</v>
      </c>
      <c r="AD72" s="162"/>
      <c r="AE72" s="174" t="s">
        <v>1179</v>
      </c>
      <c r="AF72" s="163" t="s">
        <v>1312</v>
      </c>
    </row>
    <row r="73" spans="1:32" s="179" customFormat="1" ht="15.95" customHeight="1">
      <c r="A73" s="164" t="s">
        <v>364</v>
      </c>
      <c r="B73" s="162" t="s">
        <v>248</v>
      </c>
      <c r="C73" s="162"/>
      <c r="D73" s="163"/>
      <c r="E73" s="162" t="s">
        <v>365</v>
      </c>
      <c r="F73" s="162" t="s">
        <v>250</v>
      </c>
      <c r="G73" s="162" t="s">
        <v>366</v>
      </c>
      <c r="H73" s="162" t="s">
        <v>367</v>
      </c>
      <c r="I73" s="162" t="s">
        <v>246</v>
      </c>
      <c r="J73" s="162" t="s">
        <v>368</v>
      </c>
      <c r="K73" s="162">
        <v>42595</v>
      </c>
      <c r="L73" s="162" t="s">
        <v>30</v>
      </c>
      <c r="M73" s="162"/>
      <c r="N73" s="162"/>
      <c r="O73" s="162" t="s">
        <v>189</v>
      </c>
      <c r="P73" s="162"/>
      <c r="Q73" s="162"/>
      <c r="R73" s="162" t="s">
        <v>280</v>
      </c>
      <c r="S73" s="162"/>
      <c r="T73" s="162"/>
      <c r="U73" s="162">
        <v>42633</v>
      </c>
      <c r="V73" s="187">
        <v>2254.9</v>
      </c>
      <c r="W73" s="162" t="s">
        <v>1164</v>
      </c>
      <c r="X73" s="171">
        <v>2339.33</v>
      </c>
      <c r="Y73" s="177"/>
      <c r="Z73" s="118"/>
      <c r="AA73" s="171">
        <v>0</v>
      </c>
      <c r="AB73" s="177">
        <v>2339.33</v>
      </c>
      <c r="AC73" s="162" t="s">
        <v>39</v>
      </c>
      <c r="AD73" s="162" t="s">
        <v>1170</v>
      </c>
      <c r="AE73" s="174" t="s">
        <v>1192</v>
      </c>
      <c r="AF73" s="163" t="s">
        <v>1321</v>
      </c>
    </row>
    <row r="74" spans="1:32" s="179" customFormat="1" ht="15.95" customHeight="1">
      <c r="A74" s="164" t="s">
        <v>1615</v>
      </c>
      <c r="B74" s="110" t="s">
        <v>244</v>
      </c>
      <c r="C74" s="110"/>
      <c r="D74" s="110">
        <v>27268006</v>
      </c>
      <c r="E74" s="110" t="s">
        <v>1616</v>
      </c>
      <c r="F74" s="110" t="s">
        <v>325</v>
      </c>
      <c r="G74" s="110" t="s">
        <v>1617</v>
      </c>
      <c r="H74" s="110" t="s">
        <v>1618</v>
      </c>
      <c r="I74" s="110" t="s">
        <v>273</v>
      </c>
      <c r="J74" s="110" t="s">
        <v>1619</v>
      </c>
      <c r="K74" s="162">
        <v>42528</v>
      </c>
      <c r="L74" s="110" t="s">
        <v>30</v>
      </c>
      <c r="M74" s="110"/>
      <c r="N74" s="110"/>
      <c r="O74" s="110" t="s">
        <v>185</v>
      </c>
      <c r="P74" s="110"/>
      <c r="Q74" s="110"/>
      <c r="R74" s="110" t="s">
        <v>1620</v>
      </c>
      <c r="S74" s="110"/>
      <c r="T74" s="110"/>
      <c r="U74" s="162">
        <v>42534</v>
      </c>
      <c r="V74" s="181"/>
      <c r="W74" s="178"/>
      <c r="X74" s="171">
        <v>1872</v>
      </c>
      <c r="AA74" s="171">
        <v>0</v>
      </c>
      <c r="AB74" s="177">
        <v>1872</v>
      </c>
      <c r="AC74" s="179" t="s">
        <v>39</v>
      </c>
      <c r="AD74" s="180"/>
      <c r="AE74" s="110" t="s">
        <v>1621</v>
      </c>
    </row>
    <row r="75" spans="1:32" s="179" customFormat="1" ht="15.95" customHeight="1">
      <c r="A75" s="164" t="s">
        <v>1609</v>
      </c>
      <c r="B75" s="110" t="s">
        <v>338</v>
      </c>
      <c r="C75" s="110"/>
      <c r="D75" s="110"/>
      <c r="E75" s="110" t="s">
        <v>1610</v>
      </c>
      <c r="F75" s="110" t="s">
        <v>712</v>
      </c>
      <c r="G75" s="110" t="s">
        <v>1611</v>
      </c>
      <c r="H75" s="110" t="s">
        <v>1612</v>
      </c>
      <c r="I75" s="110" t="s">
        <v>246</v>
      </c>
      <c r="J75" s="110" t="s">
        <v>1613</v>
      </c>
      <c r="K75" s="162">
        <v>42527</v>
      </c>
      <c r="L75" s="110" t="s">
        <v>30</v>
      </c>
      <c r="M75" s="110"/>
      <c r="N75" s="110"/>
      <c r="O75" s="110" t="s">
        <v>187</v>
      </c>
      <c r="P75" s="110"/>
      <c r="Q75" s="110"/>
      <c r="R75" s="110" t="s">
        <v>420</v>
      </c>
      <c r="S75" s="110"/>
      <c r="T75" s="110"/>
      <c r="U75" s="162">
        <v>42577</v>
      </c>
      <c r="V75" s="181"/>
      <c r="W75" s="178"/>
      <c r="X75" s="171">
        <v>2206.7600000000002</v>
      </c>
      <c r="AA75" s="171">
        <v>0</v>
      </c>
      <c r="AB75" s="177">
        <v>2206.7600000000002</v>
      </c>
      <c r="AC75" s="179" t="s">
        <v>39</v>
      </c>
      <c r="AD75" s="180"/>
      <c r="AE75" t="s">
        <v>1614</v>
      </c>
    </row>
    <row r="76" spans="1:32" s="179" customFormat="1" ht="15.95" customHeight="1">
      <c r="A76" s="164" t="s">
        <v>1603</v>
      </c>
      <c r="B76" s="110" t="s">
        <v>282</v>
      </c>
      <c r="C76" s="110"/>
      <c r="D76" s="110">
        <v>27284051</v>
      </c>
      <c r="E76" s="110" t="s">
        <v>1604</v>
      </c>
      <c r="F76" s="110" t="s">
        <v>377</v>
      </c>
      <c r="G76" s="110" t="s">
        <v>378</v>
      </c>
      <c r="H76" s="110" t="s">
        <v>379</v>
      </c>
      <c r="I76" s="110" t="s">
        <v>246</v>
      </c>
      <c r="J76" s="110" t="s">
        <v>1605</v>
      </c>
      <c r="K76" s="162">
        <v>42530</v>
      </c>
      <c r="L76" s="110" t="s">
        <v>30</v>
      </c>
      <c r="M76" s="110" t="s">
        <v>31</v>
      </c>
      <c r="N76" s="110"/>
      <c r="O76" s="110" t="s">
        <v>185</v>
      </c>
      <c r="P76" s="110" t="s">
        <v>37</v>
      </c>
      <c r="Q76" s="110"/>
      <c r="R76" s="110" t="s">
        <v>1606</v>
      </c>
      <c r="S76" s="110" t="s">
        <v>1607</v>
      </c>
      <c r="T76" s="110"/>
      <c r="U76" s="162">
        <v>42501</v>
      </c>
      <c r="V76" s="181">
        <v>1500</v>
      </c>
      <c r="W76" s="178" t="s">
        <v>1166</v>
      </c>
      <c r="X76" s="171">
        <v>1800</v>
      </c>
      <c r="AA76" s="171">
        <v>900</v>
      </c>
      <c r="AB76" s="177">
        <v>900</v>
      </c>
      <c r="AC76" s="179" t="s">
        <v>39</v>
      </c>
      <c r="AD76" s="180"/>
      <c r="AE76" t="s">
        <v>1608</v>
      </c>
    </row>
    <row r="77" spans="1:32" s="193" customFormat="1" ht="15.75" customHeight="1">
      <c r="A77" s="164" t="s">
        <v>616</v>
      </c>
      <c r="B77" s="110" t="s">
        <v>269</v>
      </c>
      <c r="C77" s="110"/>
      <c r="D77" s="163">
        <v>28004834</v>
      </c>
      <c r="E77" s="110" t="s">
        <v>617</v>
      </c>
      <c r="F77" s="110" t="s">
        <v>297</v>
      </c>
      <c r="G77" s="110" t="s">
        <v>581</v>
      </c>
      <c r="H77" s="110" t="s">
        <v>582</v>
      </c>
      <c r="I77" s="110" t="s">
        <v>273</v>
      </c>
      <c r="J77" s="110" t="s">
        <v>618</v>
      </c>
      <c r="K77" s="162">
        <v>42726</v>
      </c>
      <c r="L77" s="110" t="s">
        <v>30</v>
      </c>
      <c r="M77" s="110"/>
      <c r="N77" s="110"/>
      <c r="O77" s="110" t="s">
        <v>189</v>
      </c>
      <c r="P77" s="110"/>
      <c r="Q77" s="110"/>
      <c r="R77" s="110" t="s">
        <v>619</v>
      </c>
      <c r="S77" s="110" t="s">
        <v>620</v>
      </c>
      <c r="T77" s="110"/>
      <c r="U77" s="162">
        <v>42781</v>
      </c>
      <c r="V77" s="183">
        <v>790</v>
      </c>
      <c r="W77" s="110" t="s">
        <v>1166</v>
      </c>
      <c r="X77" s="171">
        <v>948</v>
      </c>
      <c r="Y77" s="177"/>
      <c r="Z77" s="155"/>
      <c r="AA77" s="171">
        <v>0</v>
      </c>
      <c r="AB77" s="177">
        <v>948</v>
      </c>
      <c r="AC77" s="110" t="s">
        <v>39</v>
      </c>
      <c r="AD77" s="110"/>
      <c r="AE77" s="118" t="s">
        <v>1236</v>
      </c>
      <c r="AF77" s="163">
        <v>2676024424</v>
      </c>
    </row>
    <row r="78" spans="1:32" s="179" customFormat="1" ht="15.95" customHeight="1">
      <c r="A78" s="191" t="s">
        <v>1595</v>
      </c>
      <c r="B78" s="110" t="s">
        <v>338</v>
      </c>
      <c r="C78" s="110"/>
      <c r="D78" s="110"/>
      <c r="E78" s="110" t="s">
        <v>1596</v>
      </c>
      <c r="F78" s="110" t="s">
        <v>1597</v>
      </c>
      <c r="G78" s="110" t="s">
        <v>1598</v>
      </c>
      <c r="H78" s="110" t="s">
        <v>1599</v>
      </c>
      <c r="I78" s="110" t="s">
        <v>273</v>
      </c>
      <c r="J78" s="110" t="s">
        <v>1600</v>
      </c>
      <c r="K78" s="162">
        <v>42509</v>
      </c>
      <c r="L78" s="110" t="s">
        <v>30</v>
      </c>
      <c r="M78" s="110"/>
      <c r="N78" s="110"/>
      <c r="O78" s="110" t="s">
        <v>32</v>
      </c>
      <c r="P78" s="110"/>
      <c r="Q78" s="110"/>
      <c r="R78" s="110" t="s">
        <v>1601</v>
      </c>
      <c r="S78" s="110"/>
      <c r="T78" s="110"/>
      <c r="U78" s="162">
        <v>42513</v>
      </c>
      <c r="V78" s="181"/>
      <c r="W78" s="178"/>
      <c r="X78" s="171">
        <v>543.53</v>
      </c>
      <c r="AA78" s="171">
        <v>0</v>
      </c>
      <c r="AB78" s="177">
        <v>543.53</v>
      </c>
      <c r="AC78" s="179" t="s">
        <v>39</v>
      </c>
      <c r="AD78" s="180"/>
      <c r="AE78" t="s">
        <v>1602</v>
      </c>
    </row>
    <row r="79" spans="1:32" s="179" customFormat="1" ht="15.95" customHeight="1">
      <c r="A79" s="164" t="s">
        <v>1589</v>
      </c>
      <c r="B79" s="110" t="s">
        <v>269</v>
      </c>
      <c r="C79" s="110"/>
      <c r="D79" s="110"/>
      <c r="E79" s="110" t="s">
        <v>1590</v>
      </c>
      <c r="F79" s="110" t="s">
        <v>297</v>
      </c>
      <c r="G79" s="110" t="s">
        <v>581</v>
      </c>
      <c r="H79" s="110" t="s">
        <v>582</v>
      </c>
      <c r="I79" s="110" t="s">
        <v>273</v>
      </c>
      <c r="J79" s="110" t="s">
        <v>1591</v>
      </c>
      <c r="K79" s="162">
        <v>42543</v>
      </c>
      <c r="L79" s="110" t="s">
        <v>30</v>
      </c>
      <c r="M79" s="110"/>
      <c r="N79" s="110"/>
      <c r="O79" s="110" t="s">
        <v>189</v>
      </c>
      <c r="P79" s="110"/>
      <c r="Q79" s="110"/>
      <c r="R79" s="110" t="s">
        <v>1592</v>
      </c>
      <c r="S79" s="110"/>
      <c r="T79" s="110"/>
      <c r="U79" s="162">
        <v>42534</v>
      </c>
      <c r="V79" s="181">
        <v>990</v>
      </c>
      <c r="W79" s="178" t="s">
        <v>1166</v>
      </c>
      <c r="X79" s="171">
        <v>1188</v>
      </c>
      <c r="AA79" s="171">
        <v>0</v>
      </c>
      <c r="AB79" s="177">
        <v>1188</v>
      </c>
      <c r="AC79" s="179" t="s">
        <v>39</v>
      </c>
      <c r="AD79" s="180"/>
      <c r="AE79" t="s">
        <v>1593</v>
      </c>
    </row>
    <row r="80" spans="1:32" s="193" customFormat="1" ht="15.75" customHeight="1">
      <c r="A80" s="164" t="s">
        <v>637</v>
      </c>
      <c r="B80" s="110" t="s">
        <v>282</v>
      </c>
      <c r="C80" s="110"/>
      <c r="D80" s="163">
        <v>27981234</v>
      </c>
      <c r="E80" s="110" t="s">
        <v>638</v>
      </c>
      <c r="F80" s="110" t="s">
        <v>384</v>
      </c>
      <c r="G80" s="110" t="s">
        <v>639</v>
      </c>
      <c r="H80" s="110" t="s">
        <v>640</v>
      </c>
      <c r="I80" s="110" t="s">
        <v>273</v>
      </c>
      <c r="J80" s="110" t="s">
        <v>641</v>
      </c>
      <c r="K80" s="162">
        <v>42711</v>
      </c>
      <c r="L80" s="110" t="s">
        <v>30</v>
      </c>
      <c r="M80" s="110"/>
      <c r="N80" s="110"/>
      <c r="O80" s="110" t="s">
        <v>191</v>
      </c>
      <c r="P80" s="110" t="s">
        <v>32</v>
      </c>
      <c r="Q80" s="110"/>
      <c r="R80" s="110" t="s">
        <v>642</v>
      </c>
      <c r="S80" s="110" t="s">
        <v>643</v>
      </c>
      <c r="T80" s="110"/>
      <c r="U80" s="162">
        <v>42710</v>
      </c>
      <c r="V80" s="183">
        <v>3300</v>
      </c>
      <c r="W80" s="110" t="s">
        <v>1165</v>
      </c>
      <c r="X80" s="171">
        <v>3167.38</v>
      </c>
      <c r="Y80" s="177"/>
      <c r="Z80" s="155"/>
      <c r="AA80" s="171">
        <v>0</v>
      </c>
      <c r="AB80" s="177">
        <v>3167.38</v>
      </c>
      <c r="AC80" s="110" t="s">
        <v>39</v>
      </c>
      <c r="AD80" s="110"/>
      <c r="AE80" s="118" t="s">
        <v>1594</v>
      </c>
      <c r="AF80" s="163">
        <v>94188953</v>
      </c>
    </row>
    <row r="81" spans="1:32" s="179" customFormat="1" ht="15.75" customHeight="1">
      <c r="A81" s="164" t="s">
        <v>323</v>
      </c>
      <c r="B81" s="162" t="s">
        <v>244</v>
      </c>
      <c r="C81" s="162"/>
      <c r="D81" s="163"/>
      <c r="E81" s="162" t="s">
        <v>324</v>
      </c>
      <c r="F81" s="162" t="s">
        <v>325</v>
      </c>
      <c r="G81" s="162" t="s">
        <v>326</v>
      </c>
      <c r="H81" s="162" t="s">
        <v>327</v>
      </c>
      <c r="I81" s="162" t="s">
        <v>273</v>
      </c>
      <c r="J81" s="162" t="s">
        <v>328</v>
      </c>
      <c r="K81" s="162">
        <v>42579</v>
      </c>
      <c r="L81" s="162" t="s">
        <v>30</v>
      </c>
      <c r="M81" s="162"/>
      <c r="N81" s="162"/>
      <c r="O81" s="162" t="s">
        <v>185</v>
      </c>
      <c r="P81" s="162"/>
      <c r="Q81" s="162"/>
      <c r="R81" s="162" t="s">
        <v>329</v>
      </c>
      <c r="S81" s="162"/>
      <c r="T81" s="162"/>
      <c r="U81" s="162">
        <v>42627</v>
      </c>
      <c r="V81" s="187">
        <v>1420</v>
      </c>
      <c r="W81" s="162" t="s">
        <v>1166</v>
      </c>
      <c r="X81" s="171">
        <v>1704</v>
      </c>
      <c r="Y81" s="177"/>
      <c r="Z81" s="118"/>
      <c r="AA81" s="171">
        <v>0</v>
      </c>
      <c r="AB81" s="177">
        <v>1704</v>
      </c>
      <c r="AC81" s="162" t="s">
        <v>39</v>
      </c>
      <c r="AD81" s="162"/>
      <c r="AE81" s="174" t="s">
        <v>1186</v>
      </c>
      <c r="AF81" s="163">
        <v>6106190200</v>
      </c>
    </row>
    <row r="82" spans="1:32" s="193" customFormat="1" ht="15.75" customHeight="1">
      <c r="A82" s="164" t="s">
        <v>657</v>
      </c>
      <c r="B82" s="110" t="s">
        <v>338</v>
      </c>
      <c r="C82" s="110"/>
      <c r="D82" s="163"/>
      <c r="E82" s="110" t="s">
        <v>658</v>
      </c>
      <c r="F82" s="110" t="s">
        <v>644</v>
      </c>
      <c r="G82" s="110" t="s">
        <v>659</v>
      </c>
      <c r="H82" s="110" t="s">
        <v>660</v>
      </c>
      <c r="I82" s="110" t="s">
        <v>273</v>
      </c>
      <c r="J82" s="110" t="s">
        <v>661</v>
      </c>
      <c r="K82" s="162">
        <v>42697</v>
      </c>
      <c r="L82" s="110" t="s">
        <v>30</v>
      </c>
      <c r="M82" s="110"/>
      <c r="N82" s="110"/>
      <c r="O82" s="110" t="s">
        <v>32</v>
      </c>
      <c r="P82" s="110"/>
      <c r="Q82" s="110"/>
      <c r="R82" s="110" t="s">
        <v>564</v>
      </c>
      <c r="S82" s="110"/>
      <c r="T82" s="110"/>
      <c r="U82" s="162">
        <v>42739</v>
      </c>
      <c r="V82" s="183">
        <v>1300</v>
      </c>
      <c r="W82" s="110" t="s">
        <v>1166</v>
      </c>
      <c r="X82" s="171">
        <v>1560</v>
      </c>
      <c r="Y82" s="177"/>
      <c r="Z82" s="155"/>
      <c r="AA82" s="171">
        <v>0</v>
      </c>
      <c r="AB82" s="177">
        <v>1560</v>
      </c>
      <c r="AC82" s="110" t="s">
        <v>39</v>
      </c>
      <c r="AD82" s="110"/>
      <c r="AE82" s="118" t="s">
        <v>1242</v>
      </c>
      <c r="AF82" s="163">
        <v>8067650</v>
      </c>
    </row>
    <row r="83" spans="1:32" s="193" customFormat="1" ht="15.75" customHeight="1">
      <c r="A83" s="164" t="s">
        <v>462</v>
      </c>
      <c r="B83" s="110" t="s">
        <v>338</v>
      </c>
      <c r="C83" s="110"/>
      <c r="D83" s="163"/>
      <c r="E83" s="110" t="s">
        <v>463</v>
      </c>
      <c r="F83" s="110" t="s">
        <v>250</v>
      </c>
      <c r="G83" s="110" t="s">
        <v>464</v>
      </c>
      <c r="H83" s="110" t="s">
        <v>465</v>
      </c>
      <c r="I83" s="110" t="s">
        <v>246</v>
      </c>
      <c r="J83" s="110" t="s">
        <v>466</v>
      </c>
      <c r="K83" s="162">
        <v>42633</v>
      </c>
      <c r="L83" s="110" t="s">
        <v>30</v>
      </c>
      <c r="M83" s="110"/>
      <c r="N83" s="110"/>
      <c r="O83" s="110" t="s">
        <v>32</v>
      </c>
      <c r="P83" s="110"/>
      <c r="Q83" s="110"/>
      <c r="R83" s="110" t="s">
        <v>467</v>
      </c>
      <c r="S83" s="110" t="s">
        <v>468</v>
      </c>
      <c r="T83" s="110" t="s">
        <v>469</v>
      </c>
      <c r="U83" s="162">
        <v>42661</v>
      </c>
      <c r="V83" s="183">
        <v>2976.47</v>
      </c>
      <c r="W83" s="110" t="s">
        <v>1164</v>
      </c>
      <c r="X83" s="171">
        <v>3122.29</v>
      </c>
      <c r="Y83" s="177"/>
      <c r="Z83" s="155"/>
      <c r="AA83" s="171">
        <v>0</v>
      </c>
      <c r="AB83" s="177">
        <v>3122.29</v>
      </c>
      <c r="AC83" s="110" t="s">
        <v>39</v>
      </c>
      <c r="AD83" s="110"/>
      <c r="AE83" s="118" t="s">
        <v>1208</v>
      </c>
      <c r="AF83" s="163" t="s">
        <v>1334</v>
      </c>
    </row>
    <row r="84" spans="1:32" s="193" customFormat="1" ht="15.75" customHeight="1">
      <c r="A84" s="164" t="s">
        <v>587</v>
      </c>
      <c r="B84" s="110" t="s">
        <v>248</v>
      </c>
      <c r="C84" s="110"/>
      <c r="D84" s="163"/>
      <c r="E84" s="110" t="s">
        <v>588</v>
      </c>
      <c r="F84" s="110" t="s">
        <v>312</v>
      </c>
      <c r="G84" s="110" t="s">
        <v>589</v>
      </c>
      <c r="H84" s="110" t="s">
        <v>590</v>
      </c>
      <c r="I84" s="110" t="s">
        <v>273</v>
      </c>
      <c r="J84" s="110" t="s">
        <v>591</v>
      </c>
      <c r="K84" s="162">
        <v>42676</v>
      </c>
      <c r="L84" s="110" t="s">
        <v>30</v>
      </c>
      <c r="M84" s="110"/>
      <c r="N84" s="110"/>
      <c r="O84" s="110" t="s">
        <v>189</v>
      </c>
      <c r="P84"/>
      <c r="Q84" s="110"/>
      <c r="R84" s="110" t="s">
        <v>592</v>
      </c>
      <c r="S84" s="110" t="s">
        <v>593</v>
      </c>
      <c r="T84" s="110"/>
      <c r="U84" s="162">
        <v>42703</v>
      </c>
      <c r="V84" s="183">
        <v>1620</v>
      </c>
      <c r="W84" s="110" t="s">
        <v>1167</v>
      </c>
      <c r="X84" s="171">
        <v>1565.65</v>
      </c>
      <c r="Y84" s="177"/>
      <c r="Z84" s="155" t="s">
        <v>1998</v>
      </c>
      <c r="AA84" s="171">
        <v>0</v>
      </c>
      <c r="AB84" s="177">
        <v>1565.65</v>
      </c>
      <c r="AC84" s="110" t="s">
        <v>39</v>
      </c>
      <c r="AD84" s="110"/>
      <c r="AE84" s="118" t="s">
        <v>1231</v>
      </c>
      <c r="AF84" s="163" t="s">
        <v>1349</v>
      </c>
    </row>
    <row r="85" spans="1:32" s="179" customFormat="1" ht="15.95" customHeight="1">
      <c r="A85" s="164" t="s">
        <v>1585</v>
      </c>
      <c r="B85" s="110" t="s">
        <v>248</v>
      </c>
      <c r="C85" s="110"/>
      <c r="D85" s="110"/>
      <c r="E85" s="110" t="s">
        <v>1586</v>
      </c>
      <c r="F85" s="110" t="s">
        <v>250</v>
      </c>
      <c r="G85" s="110" t="s">
        <v>458</v>
      </c>
      <c r="H85" s="110" t="s">
        <v>459</v>
      </c>
      <c r="I85" s="110" t="s">
        <v>246</v>
      </c>
      <c r="J85" s="110" t="s">
        <v>1587</v>
      </c>
      <c r="K85" s="162">
        <v>42515</v>
      </c>
      <c r="L85" s="110" t="s">
        <v>30</v>
      </c>
      <c r="M85" s="110"/>
      <c r="N85" s="110"/>
      <c r="O85" s="110" t="s">
        <v>189</v>
      </c>
      <c r="P85" s="110"/>
      <c r="Q85" s="110"/>
      <c r="R85" s="110" t="s">
        <v>254</v>
      </c>
      <c r="S85" s="110"/>
      <c r="T85" s="110"/>
      <c r="U85" s="162">
        <v>42529</v>
      </c>
      <c r="V85" s="181"/>
      <c r="W85" s="178"/>
      <c r="X85" s="171">
        <v>3041.98</v>
      </c>
      <c r="AA85" s="171">
        <v>0</v>
      </c>
      <c r="AB85" s="177">
        <v>3041.98</v>
      </c>
      <c r="AC85" s="179" t="s">
        <v>39</v>
      </c>
      <c r="AD85" s="180"/>
      <c r="AE85" s="110" t="s">
        <v>1588</v>
      </c>
    </row>
    <row r="86" spans="1:32" s="193" customFormat="1" ht="15.75" customHeight="1">
      <c r="A86" s="164" t="s">
        <v>500</v>
      </c>
      <c r="B86" s="110" t="s">
        <v>248</v>
      </c>
      <c r="C86" s="110"/>
      <c r="D86" s="163"/>
      <c r="E86" s="110" t="s">
        <v>501</v>
      </c>
      <c r="F86" s="110" t="s">
        <v>250</v>
      </c>
      <c r="G86" s="110" t="s">
        <v>502</v>
      </c>
      <c r="H86" s="110" t="s">
        <v>503</v>
      </c>
      <c r="I86" s="110" t="s">
        <v>246</v>
      </c>
      <c r="J86" s="110" t="s">
        <v>504</v>
      </c>
      <c r="K86" s="162">
        <v>42667</v>
      </c>
      <c r="L86" s="110" t="s">
        <v>30</v>
      </c>
      <c r="M86" s="110"/>
      <c r="N86" s="110"/>
      <c r="O86" s="110" t="s">
        <v>189</v>
      </c>
      <c r="P86" s="110"/>
      <c r="Q86" s="110"/>
      <c r="R86" s="110" t="s">
        <v>505</v>
      </c>
      <c r="S86" s="110" t="s">
        <v>506</v>
      </c>
      <c r="T86" s="110"/>
      <c r="U86" s="162">
        <v>42675</v>
      </c>
      <c r="V86" s="183">
        <v>2705.88</v>
      </c>
      <c r="W86" s="110" t="s">
        <v>1164</v>
      </c>
      <c r="X86" s="171">
        <v>2927.39</v>
      </c>
      <c r="Y86" s="177"/>
      <c r="Z86" s="155"/>
      <c r="AA86" s="171">
        <v>0</v>
      </c>
      <c r="AB86" s="177">
        <v>2927.39</v>
      </c>
      <c r="AC86" s="110" t="s">
        <v>39</v>
      </c>
      <c r="AD86" s="110"/>
      <c r="AE86" s="118" t="s">
        <v>1215</v>
      </c>
      <c r="AF86" s="163" t="s">
        <v>1340</v>
      </c>
    </row>
    <row r="87" spans="1:32" s="193" customFormat="1" ht="15.75" customHeight="1">
      <c r="A87" s="164" t="s">
        <v>534</v>
      </c>
      <c r="B87" s="110" t="s">
        <v>269</v>
      </c>
      <c r="C87" s="110"/>
      <c r="D87" s="163">
        <v>28202656</v>
      </c>
      <c r="E87" s="110" t="s">
        <v>535</v>
      </c>
      <c r="F87" s="110" t="s">
        <v>377</v>
      </c>
      <c r="G87" s="110" t="s">
        <v>378</v>
      </c>
      <c r="H87" s="110" t="s">
        <v>379</v>
      </c>
      <c r="I87" s="110" t="s">
        <v>246</v>
      </c>
      <c r="J87" s="110" t="s">
        <v>536</v>
      </c>
      <c r="K87" s="162">
        <v>42781</v>
      </c>
      <c r="L87" s="110" t="s">
        <v>30</v>
      </c>
      <c r="M87" s="110"/>
      <c r="N87" s="110"/>
      <c r="O87" s="110" t="s">
        <v>189</v>
      </c>
      <c r="P87" s="110"/>
      <c r="Q87" s="110"/>
      <c r="R87" s="110" t="s">
        <v>537</v>
      </c>
      <c r="S87" s="110"/>
      <c r="T87" s="110"/>
      <c r="U87" s="162">
        <v>42689</v>
      </c>
      <c r="V87" s="183">
        <v>1500</v>
      </c>
      <c r="W87" s="110" t="s">
        <v>1166</v>
      </c>
      <c r="X87" s="171">
        <v>1800</v>
      </c>
      <c r="Y87" s="177"/>
      <c r="Z87" s="155"/>
      <c r="AA87" s="171">
        <v>0</v>
      </c>
      <c r="AB87" s="177">
        <v>1800</v>
      </c>
      <c r="AC87" s="110" t="s">
        <v>39</v>
      </c>
      <c r="AD87" s="110"/>
      <c r="AE87" s="118" t="s">
        <v>1220</v>
      </c>
      <c r="AF87" s="163" t="s">
        <v>1343</v>
      </c>
    </row>
    <row r="88" spans="1:32" s="193" customFormat="1" ht="15.75" customHeight="1">
      <c r="A88" s="164" t="s">
        <v>728</v>
      </c>
      <c r="B88" s="110" t="s">
        <v>248</v>
      </c>
      <c r="C88" s="110"/>
      <c r="D88" s="163"/>
      <c r="E88" s="110" t="s">
        <v>729</v>
      </c>
      <c r="F88" s="110" t="s">
        <v>250</v>
      </c>
      <c r="G88" s="110" t="s">
        <v>730</v>
      </c>
      <c r="H88" s="110" t="s">
        <v>731</v>
      </c>
      <c r="I88" s="110" t="s">
        <v>246</v>
      </c>
      <c r="J88" s="110" t="s">
        <v>732</v>
      </c>
      <c r="K88" s="162">
        <v>42737</v>
      </c>
      <c r="L88" s="110" t="s">
        <v>30</v>
      </c>
      <c r="M88" s="110"/>
      <c r="N88" s="110"/>
      <c r="O88" s="110" t="s">
        <v>189</v>
      </c>
      <c r="P88" s="110"/>
      <c r="Q88" s="110"/>
      <c r="R88" s="110" t="s">
        <v>733</v>
      </c>
      <c r="S88" s="110"/>
      <c r="T88" s="110"/>
      <c r="U88" s="162">
        <v>42759</v>
      </c>
      <c r="V88" s="183">
        <v>2164.6999999999998</v>
      </c>
      <c r="W88" s="110" t="s">
        <v>1164</v>
      </c>
      <c r="X88" s="171">
        <v>2249.62</v>
      </c>
      <c r="Y88" s="177"/>
      <c r="Z88" s="155"/>
      <c r="AA88" s="171">
        <v>0</v>
      </c>
      <c r="AB88" s="177">
        <v>2249.62</v>
      </c>
      <c r="AC88" s="110" t="s">
        <v>39</v>
      </c>
      <c r="AD88" s="110"/>
      <c r="AE88" s="118" t="s">
        <v>1254</v>
      </c>
      <c r="AF88" s="163" t="s">
        <v>1361</v>
      </c>
    </row>
    <row r="89" spans="1:32" s="179" customFormat="1" ht="15.95" customHeight="1">
      <c r="A89" s="164" t="s">
        <v>1578</v>
      </c>
      <c r="B89" s="110" t="s">
        <v>248</v>
      </c>
      <c r="C89" s="110"/>
      <c r="D89" s="110"/>
      <c r="E89" s="110" t="s">
        <v>1579</v>
      </c>
      <c r="F89" s="110" t="s">
        <v>250</v>
      </c>
      <c r="G89" s="110" t="s">
        <v>1580</v>
      </c>
      <c r="H89" s="110" t="s">
        <v>1581</v>
      </c>
      <c r="I89" s="110" t="s">
        <v>246</v>
      </c>
      <c r="J89" s="110" t="s">
        <v>1582</v>
      </c>
      <c r="K89" s="162">
        <v>42522</v>
      </c>
      <c r="L89" s="110" t="s">
        <v>30</v>
      </c>
      <c r="M89" s="110"/>
      <c r="N89" s="110"/>
      <c r="O89" s="110" t="s">
        <v>189</v>
      </c>
      <c r="P89" s="110"/>
      <c r="Q89" s="110"/>
      <c r="R89" s="110" t="s">
        <v>1583</v>
      </c>
      <c r="S89" s="110"/>
      <c r="T89" s="110"/>
      <c r="U89" s="162">
        <v>42508</v>
      </c>
      <c r="V89" s="181"/>
      <c r="W89" s="178"/>
      <c r="X89" s="171">
        <v>1268.81</v>
      </c>
      <c r="AA89" s="171">
        <v>0</v>
      </c>
      <c r="AB89" s="177">
        <v>1268.81</v>
      </c>
      <c r="AC89" s="179" t="s">
        <v>39</v>
      </c>
      <c r="AD89" s="180"/>
      <c r="AE89" t="s">
        <v>1584</v>
      </c>
    </row>
    <row r="90" spans="1:32" s="179" customFormat="1" ht="15.75" customHeight="1">
      <c r="A90" s="164" t="s">
        <v>295</v>
      </c>
      <c r="B90" s="162" t="s">
        <v>282</v>
      </c>
      <c r="C90" s="162"/>
      <c r="D90" s="163">
        <v>27686148</v>
      </c>
      <c r="E90" s="162" t="s">
        <v>296</v>
      </c>
      <c r="F90" s="162" t="s">
        <v>297</v>
      </c>
      <c r="G90" s="162" t="s">
        <v>298</v>
      </c>
      <c r="H90" s="162" t="s">
        <v>299</v>
      </c>
      <c r="I90" s="162" t="s">
        <v>273</v>
      </c>
      <c r="J90" s="162" t="s">
        <v>300</v>
      </c>
      <c r="K90" s="162">
        <v>42643</v>
      </c>
      <c r="L90" s="162" t="s">
        <v>30</v>
      </c>
      <c r="M90" s="162"/>
      <c r="N90" s="162"/>
      <c r="O90" s="162" t="s">
        <v>191</v>
      </c>
      <c r="P90" s="162"/>
      <c r="Q90" s="162"/>
      <c r="R90" s="162" t="s">
        <v>301</v>
      </c>
      <c r="S90" s="162"/>
      <c r="T90" s="162"/>
      <c r="U90" s="162">
        <v>42620</v>
      </c>
      <c r="V90" s="187">
        <v>3150</v>
      </c>
      <c r="W90" s="162" t="s">
        <v>1166</v>
      </c>
      <c r="X90" s="171">
        <v>3780</v>
      </c>
      <c r="Y90" s="177"/>
      <c r="Z90" s="118"/>
      <c r="AA90" s="171">
        <v>0</v>
      </c>
      <c r="AB90" s="177">
        <v>3780</v>
      </c>
      <c r="AC90" s="162" t="s">
        <v>39</v>
      </c>
      <c r="AD90" s="162"/>
      <c r="AE90" s="174" t="s">
        <v>1182</v>
      </c>
      <c r="AF90" s="163" t="s">
        <v>1315</v>
      </c>
    </row>
    <row r="91" spans="1:32" s="179" customFormat="1" ht="15.95" customHeight="1">
      <c r="A91" s="164" t="s">
        <v>1570</v>
      </c>
      <c r="B91" s="110" t="s">
        <v>248</v>
      </c>
      <c r="C91" s="110"/>
      <c r="D91" s="110">
        <v>27035684</v>
      </c>
      <c r="E91" s="110" t="s">
        <v>1571</v>
      </c>
      <c r="F91" s="110" t="s">
        <v>1412</v>
      </c>
      <c r="G91" s="110" t="s">
        <v>1572</v>
      </c>
      <c r="H91" s="110" t="s">
        <v>1573</v>
      </c>
      <c r="I91" s="110" t="s">
        <v>246</v>
      </c>
      <c r="J91" s="110" t="s">
        <v>1574</v>
      </c>
      <c r="K91" s="162">
        <v>42461</v>
      </c>
      <c r="L91" s="110" t="s">
        <v>30</v>
      </c>
      <c r="M91" s="110"/>
      <c r="N91" s="110"/>
      <c r="O91" s="110" t="s">
        <v>189</v>
      </c>
      <c r="P91" s="110"/>
      <c r="Q91" s="110"/>
      <c r="R91" s="110" t="s">
        <v>1575</v>
      </c>
      <c r="S91" s="110"/>
      <c r="T91" s="110"/>
      <c r="U91" s="162">
        <v>42496</v>
      </c>
      <c r="V91" s="181"/>
      <c r="W91" s="178"/>
      <c r="X91" s="171">
        <v>3327.78</v>
      </c>
      <c r="AA91" s="171">
        <v>0</v>
      </c>
      <c r="AB91" s="177">
        <v>3327.78</v>
      </c>
      <c r="AC91" s="179" t="s">
        <v>39</v>
      </c>
      <c r="AD91" s="180"/>
      <c r="AE91" t="s">
        <v>1576</v>
      </c>
    </row>
    <row r="92" spans="1:32" s="193" customFormat="1" ht="15.75" customHeight="1">
      <c r="A92" s="164" t="s">
        <v>579</v>
      </c>
      <c r="B92" s="110" t="s">
        <v>338</v>
      </c>
      <c r="C92" s="110"/>
      <c r="D92" s="163"/>
      <c r="E92" s="110" t="s">
        <v>580</v>
      </c>
      <c r="F92" s="110" t="s">
        <v>297</v>
      </c>
      <c r="G92" s="110" t="s">
        <v>581</v>
      </c>
      <c r="H92" s="110" t="s">
        <v>582</v>
      </c>
      <c r="I92" s="110" t="s">
        <v>273</v>
      </c>
      <c r="J92" s="110" t="s">
        <v>583</v>
      </c>
      <c r="K92" s="162">
        <v>42752</v>
      </c>
      <c r="L92" s="110" t="s">
        <v>30</v>
      </c>
      <c r="M92" s="110"/>
      <c r="N92" s="110"/>
      <c r="O92" s="110" t="s">
        <v>32</v>
      </c>
      <c r="P92" s="110"/>
      <c r="Q92" s="110"/>
      <c r="R92" s="110" t="s">
        <v>584</v>
      </c>
      <c r="S92" s="110" t="s">
        <v>585</v>
      </c>
      <c r="T92" s="110" t="s">
        <v>586</v>
      </c>
      <c r="U92" s="162">
        <v>42724</v>
      </c>
      <c r="V92" s="183">
        <v>990</v>
      </c>
      <c r="W92" s="110" t="s">
        <v>1166</v>
      </c>
      <c r="X92" s="171">
        <v>1188</v>
      </c>
      <c r="Y92" s="177"/>
      <c r="Z92" s="155"/>
      <c r="AA92" s="171">
        <v>0</v>
      </c>
      <c r="AB92" s="177">
        <v>1188</v>
      </c>
      <c r="AC92" s="110" t="s">
        <v>39</v>
      </c>
      <c r="AD92" s="110"/>
      <c r="AE92" s="118" t="s">
        <v>1230</v>
      </c>
      <c r="AF92" s="163">
        <v>2676012804</v>
      </c>
    </row>
    <row r="93" spans="1:32" s="179" customFormat="1" ht="15.75" customHeight="1">
      <c r="A93" s="162" t="s">
        <v>262</v>
      </c>
      <c r="B93" s="162" t="s">
        <v>248</v>
      </c>
      <c r="C93" s="162"/>
      <c r="D93" s="163">
        <v>27442918</v>
      </c>
      <c r="E93" s="162" t="s">
        <v>263</v>
      </c>
      <c r="F93" s="162" t="s">
        <v>250</v>
      </c>
      <c r="G93" s="162" t="s">
        <v>264</v>
      </c>
      <c r="H93" s="162" t="s">
        <v>265</v>
      </c>
      <c r="I93" s="162" t="s">
        <v>246</v>
      </c>
      <c r="J93" s="162" t="s">
        <v>266</v>
      </c>
      <c r="K93" s="162">
        <v>42556</v>
      </c>
      <c r="L93" s="162" t="s">
        <v>30</v>
      </c>
      <c r="M93" s="169"/>
      <c r="N93" s="162"/>
      <c r="O93" s="162" t="s">
        <v>189</v>
      </c>
      <c r="P93" s="162"/>
      <c r="Q93" s="162"/>
      <c r="R93" s="162" t="s">
        <v>267</v>
      </c>
      <c r="S93" s="162"/>
      <c r="T93" s="162"/>
      <c r="U93" s="162">
        <v>42598</v>
      </c>
      <c r="V93" s="187">
        <v>2570.59</v>
      </c>
      <c r="W93" s="162" t="s">
        <v>1164</v>
      </c>
      <c r="X93" s="171">
        <v>2574.64</v>
      </c>
      <c r="Y93" s="177"/>
      <c r="Z93" s="130"/>
      <c r="AA93" s="171">
        <v>0</v>
      </c>
      <c r="AB93" s="177">
        <v>2574.64</v>
      </c>
      <c r="AC93" s="162" t="s">
        <v>39</v>
      </c>
      <c r="AD93" s="162"/>
      <c r="AE93" s="174" t="s">
        <v>1178</v>
      </c>
      <c r="AF93" s="163" t="s">
        <v>1311</v>
      </c>
    </row>
    <row r="94" spans="1:32" s="193" customFormat="1" ht="15.75" customHeight="1">
      <c r="A94" s="164" t="s">
        <v>604</v>
      </c>
      <c r="B94" s="110" t="s">
        <v>338</v>
      </c>
      <c r="C94" s="110"/>
      <c r="D94" s="163"/>
      <c r="E94" s="110" t="s">
        <v>605</v>
      </c>
      <c r="F94" s="110" t="s">
        <v>250</v>
      </c>
      <c r="G94" s="110" t="s">
        <v>606</v>
      </c>
      <c r="H94" s="110" t="s">
        <v>607</v>
      </c>
      <c r="I94" s="110" t="s">
        <v>246</v>
      </c>
      <c r="J94" s="110" t="s">
        <v>608</v>
      </c>
      <c r="K94" s="162">
        <v>42691</v>
      </c>
      <c r="L94" s="110" t="s">
        <v>30</v>
      </c>
      <c r="M94" s="110"/>
      <c r="N94" s="110"/>
      <c r="O94" s="110" t="s">
        <v>187</v>
      </c>
      <c r="P94" s="110"/>
      <c r="Q94" s="110"/>
      <c r="R94" s="110" t="s">
        <v>609</v>
      </c>
      <c r="S94" s="110"/>
      <c r="T94" s="110"/>
      <c r="U94" s="162">
        <v>42717</v>
      </c>
      <c r="V94" s="183">
        <v>2705.88</v>
      </c>
      <c r="W94" s="110" t="s">
        <v>1164</v>
      </c>
      <c r="X94" s="171">
        <v>2769.57</v>
      </c>
      <c r="Y94" s="177"/>
      <c r="Z94" s="155"/>
      <c r="AA94" s="171">
        <v>0</v>
      </c>
      <c r="AB94" s="177">
        <v>2769.57</v>
      </c>
      <c r="AC94" s="110" t="s">
        <v>39</v>
      </c>
      <c r="AD94" s="110"/>
      <c r="AE94" s="118" t="s">
        <v>1234</v>
      </c>
      <c r="AF94" s="163" t="s">
        <v>1352</v>
      </c>
    </row>
    <row r="95" spans="1:32" s="193" customFormat="1" ht="15.75" customHeight="1">
      <c r="A95" s="164" t="s">
        <v>724</v>
      </c>
      <c r="B95" s="110" t="s">
        <v>338</v>
      </c>
      <c r="C95" s="110"/>
      <c r="D95" s="163"/>
      <c r="E95" s="110" t="s">
        <v>725</v>
      </c>
      <c r="F95" s="110" t="s">
        <v>340</v>
      </c>
      <c r="G95" s="110" t="s">
        <v>437</v>
      </c>
      <c r="H95" s="110" t="s">
        <v>438</v>
      </c>
      <c r="I95" s="110" t="s">
        <v>273</v>
      </c>
      <c r="J95" s="110" t="s">
        <v>726</v>
      </c>
      <c r="K95" s="162">
        <v>42724</v>
      </c>
      <c r="L95" s="110" t="s">
        <v>30</v>
      </c>
      <c r="M95" s="110"/>
      <c r="N95" s="110"/>
      <c r="O95" s="110" t="s">
        <v>32</v>
      </c>
      <c r="P95" s="110"/>
      <c r="Q95" s="110"/>
      <c r="R95" s="110" t="s">
        <v>727</v>
      </c>
      <c r="S95" s="110"/>
      <c r="T95" s="110"/>
      <c r="U95" s="162">
        <v>42745</v>
      </c>
      <c r="V95" s="183">
        <v>1260</v>
      </c>
      <c r="W95" s="110" t="s">
        <v>1164</v>
      </c>
      <c r="X95" s="171">
        <v>1284.83</v>
      </c>
      <c r="Y95" s="177"/>
      <c r="Z95" s="155"/>
      <c r="AA95" s="171">
        <v>0</v>
      </c>
      <c r="AB95" s="177">
        <v>1284.83</v>
      </c>
      <c r="AC95" s="110" t="s">
        <v>39</v>
      </c>
      <c r="AD95" s="110"/>
      <c r="AE95" s="118"/>
      <c r="AF95" s="163" t="s">
        <v>1360</v>
      </c>
    </row>
    <row r="96" spans="1:32" s="179" customFormat="1" ht="15.75" customHeight="1">
      <c r="A96" s="164" t="s">
        <v>310</v>
      </c>
      <c r="B96" s="162" t="s">
        <v>269</v>
      </c>
      <c r="C96" s="162"/>
      <c r="D96" s="163">
        <v>27527214</v>
      </c>
      <c r="E96" s="162" t="s">
        <v>311</v>
      </c>
      <c r="F96" s="162" t="s">
        <v>312</v>
      </c>
      <c r="G96" s="162" t="s">
        <v>313</v>
      </c>
      <c r="H96" s="162" t="s">
        <v>314</v>
      </c>
      <c r="I96" s="162" t="s">
        <v>273</v>
      </c>
      <c r="J96" s="162" t="s">
        <v>315</v>
      </c>
      <c r="K96" s="162">
        <v>42587</v>
      </c>
      <c r="L96" s="162" t="s">
        <v>30</v>
      </c>
      <c r="M96" s="162"/>
      <c r="N96" s="162"/>
      <c r="O96" s="162" t="s">
        <v>185</v>
      </c>
      <c r="P96" s="162"/>
      <c r="Q96" s="162"/>
      <c r="R96" s="162" t="s">
        <v>316</v>
      </c>
      <c r="S96" s="162"/>
      <c r="T96" s="162"/>
      <c r="U96" s="162">
        <v>42605</v>
      </c>
      <c r="V96" s="187">
        <v>1350</v>
      </c>
      <c r="W96" s="162" t="s">
        <v>1167</v>
      </c>
      <c r="X96" s="171">
        <v>1265.8399999999999</v>
      </c>
      <c r="Y96" s="177"/>
      <c r="Z96" s="155" t="s">
        <v>1998</v>
      </c>
      <c r="AA96" s="171">
        <v>0</v>
      </c>
      <c r="AB96" s="177">
        <v>1265.8399999999999</v>
      </c>
      <c r="AC96" s="162" t="s">
        <v>39</v>
      </c>
      <c r="AD96" s="162"/>
      <c r="AE96" s="174" t="s">
        <v>1184</v>
      </c>
      <c r="AF96" s="163">
        <v>140784</v>
      </c>
    </row>
    <row r="97" spans="1:32" s="179" customFormat="1" ht="15.75" customHeight="1">
      <c r="A97" s="162" t="s">
        <v>268</v>
      </c>
      <c r="B97" s="162" t="s">
        <v>269</v>
      </c>
      <c r="C97" s="162"/>
      <c r="D97" s="163">
        <v>28153814</v>
      </c>
      <c r="E97" s="162" t="s">
        <v>1567</v>
      </c>
      <c r="F97" s="162" t="s">
        <v>270</v>
      </c>
      <c r="G97" s="162" t="s">
        <v>271</v>
      </c>
      <c r="H97" s="162" t="s">
        <v>272</v>
      </c>
      <c r="I97" s="162" t="s">
        <v>273</v>
      </c>
      <c r="J97" s="162" t="s">
        <v>1568</v>
      </c>
      <c r="K97" s="162">
        <v>42768</v>
      </c>
      <c r="L97" s="162" t="s">
        <v>30</v>
      </c>
      <c r="M97" s="162"/>
      <c r="N97" s="162"/>
      <c r="O97" s="162" t="s">
        <v>185</v>
      </c>
      <c r="P97" s="162"/>
      <c r="Q97" s="162"/>
      <c r="R97" s="162" t="s">
        <v>274</v>
      </c>
      <c r="S97" s="162"/>
      <c r="T97" s="162"/>
      <c r="U97" s="162"/>
      <c r="V97" s="187"/>
      <c r="W97" s="162"/>
      <c r="X97" s="171">
        <v>1400.51</v>
      </c>
      <c r="Y97" s="177"/>
      <c r="Z97" s="118"/>
      <c r="AA97" s="171">
        <v>0</v>
      </c>
      <c r="AB97" s="177">
        <v>1400.51</v>
      </c>
      <c r="AC97" s="162" t="s">
        <v>39</v>
      </c>
      <c r="AD97" s="162"/>
      <c r="AE97" s="174" t="s">
        <v>1569</v>
      </c>
      <c r="AF97" s="163"/>
    </row>
    <row r="98" spans="1:32" s="179" customFormat="1" ht="15.95" customHeight="1">
      <c r="A98" s="164" t="s">
        <v>1560</v>
      </c>
      <c r="B98" s="110" t="s">
        <v>1526</v>
      </c>
      <c r="C98" s="110"/>
      <c r="D98" s="110"/>
      <c r="E98" s="110" t="s">
        <v>1561</v>
      </c>
      <c r="F98" s="110" t="s">
        <v>1006</v>
      </c>
      <c r="G98" s="110" t="s">
        <v>1562</v>
      </c>
      <c r="H98" s="110" t="s">
        <v>1563</v>
      </c>
      <c r="I98" s="110" t="s">
        <v>246</v>
      </c>
      <c r="J98" s="110" t="s">
        <v>1564</v>
      </c>
      <c r="K98" s="162">
        <v>42521</v>
      </c>
      <c r="L98" s="110" t="s">
        <v>30</v>
      </c>
      <c r="M98" s="110"/>
      <c r="N98" s="110"/>
      <c r="O98" s="110" t="s">
        <v>211</v>
      </c>
      <c r="P98" s="110"/>
      <c r="Q98" s="110"/>
      <c r="R98" s="110" t="s">
        <v>1565</v>
      </c>
      <c r="S98" s="110"/>
      <c r="T98" s="110"/>
      <c r="U98" s="162">
        <v>42514</v>
      </c>
      <c r="V98" s="181">
        <v>1750</v>
      </c>
      <c r="W98" s="178" t="s">
        <v>1166</v>
      </c>
      <c r="X98" s="171">
        <v>2100</v>
      </c>
      <c r="AB98" s="177">
        <v>2100</v>
      </c>
      <c r="AC98" s="162" t="s">
        <v>39</v>
      </c>
      <c r="AD98" s="180"/>
      <c r="AE98" t="s">
        <v>1566</v>
      </c>
    </row>
    <row r="99" spans="1:32" s="193" customFormat="1" ht="15.75" customHeight="1">
      <c r="A99" s="164" t="s">
        <v>408</v>
      </c>
      <c r="B99" s="162" t="s">
        <v>244</v>
      </c>
      <c r="C99" s="162"/>
      <c r="D99" s="163">
        <v>27434198</v>
      </c>
      <c r="E99" s="162" t="s">
        <v>409</v>
      </c>
      <c r="F99" s="162" t="s">
        <v>410</v>
      </c>
      <c r="G99" s="162" t="s">
        <v>411</v>
      </c>
      <c r="H99" s="162" t="s">
        <v>412</v>
      </c>
      <c r="I99" s="162" t="s">
        <v>273</v>
      </c>
      <c r="J99" s="162" t="s">
        <v>413</v>
      </c>
      <c r="K99" s="162">
        <v>42570</v>
      </c>
      <c r="L99" s="162" t="s">
        <v>30</v>
      </c>
      <c r="M99" s="162"/>
      <c r="N99" s="162"/>
      <c r="O99" s="162" t="s">
        <v>185</v>
      </c>
      <c r="P99" s="162"/>
      <c r="Q99" s="162"/>
      <c r="R99" s="162" t="s">
        <v>414</v>
      </c>
      <c r="S99" s="162"/>
      <c r="T99" s="162"/>
      <c r="U99" s="162">
        <v>42626</v>
      </c>
      <c r="V99" s="183">
        <v>1495</v>
      </c>
      <c r="W99" s="162" t="s">
        <v>1165</v>
      </c>
      <c r="X99" s="171">
        <v>1348.9</v>
      </c>
      <c r="Y99" s="177"/>
      <c r="Z99" s="155"/>
      <c r="AA99" s="171">
        <v>0</v>
      </c>
      <c r="AB99" s="177">
        <v>1348.9</v>
      </c>
      <c r="AC99" s="162" t="s">
        <v>39</v>
      </c>
      <c r="AD99" s="162"/>
      <c r="AE99" s="174" t="s">
        <v>1199</v>
      </c>
      <c r="AF99" s="163" t="s">
        <v>1325</v>
      </c>
    </row>
    <row r="100" spans="1:32" s="179" customFormat="1" ht="15.95" customHeight="1">
      <c r="A100" s="164" t="s">
        <v>408</v>
      </c>
      <c r="B100" s="110" t="s">
        <v>244</v>
      </c>
      <c r="C100" s="110"/>
      <c r="D100" s="110">
        <v>26967993</v>
      </c>
      <c r="E100" s="110" t="s">
        <v>1557</v>
      </c>
      <c r="F100" s="110" t="s">
        <v>410</v>
      </c>
      <c r="G100" s="110" t="s">
        <v>411</v>
      </c>
      <c r="H100" s="110" t="s">
        <v>412</v>
      </c>
      <c r="I100" s="110" t="s">
        <v>273</v>
      </c>
      <c r="J100" s="110" t="s">
        <v>1558</v>
      </c>
      <c r="K100" s="162">
        <v>42440</v>
      </c>
      <c r="L100" s="110" t="s">
        <v>30</v>
      </c>
      <c r="M100" s="110"/>
      <c r="N100" s="110"/>
      <c r="O100" s="110" t="s">
        <v>185</v>
      </c>
      <c r="P100" s="110"/>
      <c r="Q100" s="110"/>
      <c r="R100" s="110" t="s">
        <v>1559</v>
      </c>
      <c r="S100" s="110"/>
      <c r="T100" s="110"/>
      <c r="U100" s="162">
        <v>42495</v>
      </c>
      <c r="V100" s="181"/>
      <c r="W100" s="178"/>
      <c r="X100" s="171">
        <v>1244.3499999999999</v>
      </c>
      <c r="AB100" s="177">
        <v>1244.3499999999999</v>
      </c>
      <c r="AC100" s="179" t="s">
        <v>39</v>
      </c>
      <c r="AD100" s="180"/>
    </row>
    <row r="101" spans="1:32" s="179" customFormat="1" ht="15.95" customHeight="1">
      <c r="A101" s="164" t="s">
        <v>1119</v>
      </c>
      <c r="B101" s="110" t="s">
        <v>338</v>
      </c>
      <c r="C101" s="3"/>
      <c r="D101" s="3"/>
      <c r="E101" s="3" t="s">
        <v>1552</v>
      </c>
      <c r="F101" s="110" t="s">
        <v>250</v>
      </c>
      <c r="G101" s="110" t="s">
        <v>1553</v>
      </c>
      <c r="H101" s="3" t="s">
        <v>1554</v>
      </c>
      <c r="I101" s="110" t="s">
        <v>246</v>
      </c>
      <c r="J101" s="3" t="s">
        <v>1555</v>
      </c>
      <c r="K101" s="189">
        <v>42545</v>
      </c>
      <c r="L101" s="110" t="s">
        <v>30</v>
      </c>
      <c r="M101" s="3"/>
      <c r="N101" s="3"/>
      <c r="O101" s="110" t="s">
        <v>32</v>
      </c>
      <c r="P101" s="3"/>
      <c r="Q101" s="3"/>
      <c r="R101" s="3" t="s">
        <v>547</v>
      </c>
      <c r="S101" s="3"/>
      <c r="T101" s="3"/>
      <c r="U101" s="189">
        <v>42570</v>
      </c>
      <c r="V101" s="181"/>
      <c r="W101" s="178"/>
      <c r="X101" s="190">
        <v>2767.25</v>
      </c>
      <c r="AA101" s="171">
        <v>0</v>
      </c>
      <c r="AB101" s="201">
        <v>2767.25</v>
      </c>
      <c r="AC101" s="179" t="s">
        <v>39</v>
      </c>
      <c r="AD101" s="180"/>
      <c r="AE101" t="s">
        <v>1556</v>
      </c>
    </row>
    <row r="102" spans="1:32" s="179" customFormat="1" ht="15.95" customHeight="1">
      <c r="A102" s="164" t="s">
        <v>1545</v>
      </c>
      <c r="B102" s="110" t="s">
        <v>244</v>
      </c>
      <c r="C102" s="191"/>
      <c r="D102" s="192">
        <v>27058906</v>
      </c>
      <c r="E102" s="3" t="s">
        <v>1546</v>
      </c>
      <c r="F102" s="110" t="s">
        <v>250</v>
      </c>
      <c r="G102" s="3" t="s">
        <v>1547</v>
      </c>
      <c r="H102" s="3" t="s">
        <v>1548</v>
      </c>
      <c r="I102" s="110" t="s">
        <v>246</v>
      </c>
      <c r="J102" s="3" t="s">
        <v>1549</v>
      </c>
      <c r="K102" s="189">
        <v>42464</v>
      </c>
      <c r="L102" s="110" t="s">
        <v>30</v>
      </c>
      <c r="M102" s="3"/>
      <c r="N102" s="3"/>
      <c r="O102" s="110" t="s">
        <v>185</v>
      </c>
      <c r="P102" s="3"/>
      <c r="Q102" s="3"/>
      <c r="R102" s="3" t="s">
        <v>1550</v>
      </c>
      <c r="S102" s="3"/>
      <c r="T102" s="3"/>
      <c r="U102" s="189">
        <v>42472</v>
      </c>
      <c r="V102" s="181"/>
      <c r="W102" s="178"/>
      <c r="X102" s="190">
        <v>2560.48</v>
      </c>
      <c r="AA102" s="171">
        <v>0</v>
      </c>
      <c r="AB102" s="201">
        <v>2560.48</v>
      </c>
      <c r="AC102" s="179" t="s">
        <v>39</v>
      </c>
      <c r="AD102" s="180"/>
      <c r="AE102" s="179" t="s">
        <v>1551</v>
      </c>
    </row>
    <row r="103" spans="1:32" s="179" customFormat="1" ht="15.95" customHeight="1">
      <c r="A103" s="164" t="s">
        <v>1537</v>
      </c>
      <c r="B103" s="110" t="s">
        <v>282</v>
      </c>
      <c r="C103" s="110"/>
      <c r="D103" s="110"/>
      <c r="E103" s="110" t="s">
        <v>1538</v>
      </c>
      <c r="F103" s="110" t="s">
        <v>1539</v>
      </c>
      <c r="G103" s="110" t="s">
        <v>1540</v>
      </c>
      <c r="H103" s="110" t="s">
        <v>1541</v>
      </c>
      <c r="I103" s="110" t="s">
        <v>273</v>
      </c>
      <c r="J103" s="110" t="s">
        <v>1542</v>
      </c>
      <c r="K103" s="162">
        <v>42508</v>
      </c>
      <c r="L103" s="110" t="s">
        <v>30</v>
      </c>
      <c r="M103" s="110"/>
      <c r="N103" s="110"/>
      <c r="O103" s="110" t="s">
        <v>191</v>
      </c>
      <c r="P103" s="110"/>
      <c r="Q103" s="110"/>
      <c r="R103" s="110" t="s">
        <v>1543</v>
      </c>
      <c r="S103" s="110"/>
      <c r="T103" s="110"/>
      <c r="U103" s="162">
        <v>42548</v>
      </c>
      <c r="V103" s="181"/>
      <c r="W103" s="178"/>
      <c r="X103" s="171">
        <v>1761.84</v>
      </c>
      <c r="AA103" s="171">
        <v>0</v>
      </c>
      <c r="AB103" s="177">
        <v>1761.84</v>
      </c>
      <c r="AC103" s="179" t="s">
        <v>39</v>
      </c>
      <c r="AD103" s="180"/>
      <c r="AE103" t="s">
        <v>1544</v>
      </c>
    </row>
    <row r="104" spans="1:32" s="179" customFormat="1" ht="15.95" customHeight="1">
      <c r="A104" s="164" t="s">
        <v>1533</v>
      </c>
      <c r="B104" s="110" t="s">
        <v>248</v>
      </c>
      <c r="C104" s="110"/>
      <c r="D104" s="110"/>
      <c r="E104" s="110" t="s">
        <v>1534</v>
      </c>
      <c r="F104" s="110" t="s">
        <v>250</v>
      </c>
      <c r="G104" s="110" t="s">
        <v>493</v>
      </c>
      <c r="H104" s="110" t="s">
        <v>494</v>
      </c>
      <c r="I104" s="110" t="s">
        <v>246</v>
      </c>
      <c r="J104" s="110" t="s">
        <v>1535</v>
      </c>
      <c r="K104" s="162">
        <v>42465</v>
      </c>
      <c r="L104" s="110" t="s">
        <v>30</v>
      </c>
      <c r="M104" s="110"/>
      <c r="N104" s="110"/>
      <c r="O104" s="110" t="s">
        <v>189</v>
      </c>
      <c r="P104" s="110"/>
      <c r="Q104" s="110"/>
      <c r="R104" s="110" t="s">
        <v>363</v>
      </c>
      <c r="S104" s="110"/>
      <c r="T104" s="110"/>
      <c r="U104" s="162">
        <v>42472</v>
      </c>
      <c r="V104" s="181"/>
      <c r="W104" s="178"/>
      <c r="X104" s="171">
        <v>2833.68</v>
      </c>
      <c r="AA104" s="171">
        <v>0</v>
      </c>
      <c r="AB104" s="177">
        <v>2833.68</v>
      </c>
      <c r="AC104" s="179" t="s">
        <v>39</v>
      </c>
      <c r="AD104" s="180"/>
      <c r="AE104" t="s">
        <v>1536</v>
      </c>
    </row>
    <row r="105" spans="1:32" s="179" customFormat="1" ht="15.95" customHeight="1">
      <c r="A105" s="164" t="s">
        <v>1525</v>
      </c>
      <c r="B105" s="110" t="s">
        <v>1526</v>
      </c>
      <c r="C105" s="110"/>
      <c r="D105" s="110"/>
      <c r="E105" s="110" t="s">
        <v>1527</v>
      </c>
      <c r="F105" s="110" t="s">
        <v>250</v>
      </c>
      <c r="G105" s="110" t="s">
        <v>1528</v>
      </c>
      <c r="H105" s="110" t="s">
        <v>1529</v>
      </c>
      <c r="I105" s="110" t="s">
        <v>246</v>
      </c>
      <c r="J105" s="110" t="s">
        <v>1530</v>
      </c>
      <c r="K105" s="162">
        <v>42578</v>
      </c>
      <c r="L105" s="110" t="s">
        <v>30</v>
      </c>
      <c r="M105" s="110"/>
      <c r="N105" s="110"/>
      <c r="O105" s="110" t="s">
        <v>211</v>
      </c>
      <c r="P105" s="110"/>
      <c r="Q105" s="110"/>
      <c r="R105" s="110" t="s">
        <v>1531</v>
      </c>
      <c r="S105" s="110"/>
      <c r="T105" s="110"/>
      <c r="U105" s="162">
        <v>42541</v>
      </c>
      <c r="V105" s="181"/>
      <c r="W105" s="178"/>
      <c r="X105" s="171">
        <v>624.86</v>
      </c>
      <c r="AA105" s="171">
        <v>0</v>
      </c>
      <c r="AB105" s="177">
        <v>624.86</v>
      </c>
      <c r="AC105" s="179" t="s">
        <v>39</v>
      </c>
      <c r="AD105" s="180"/>
      <c r="AE105" t="s">
        <v>1532</v>
      </c>
    </row>
    <row r="106" spans="1:32" s="193" customFormat="1" ht="15.75" customHeight="1">
      <c r="A106" s="164" t="s">
        <v>429</v>
      </c>
      <c r="B106" s="110" t="s">
        <v>248</v>
      </c>
      <c r="C106" s="110"/>
      <c r="D106" s="163">
        <v>27789045</v>
      </c>
      <c r="E106" s="110" t="s">
        <v>430</v>
      </c>
      <c r="F106" s="110" t="s">
        <v>250</v>
      </c>
      <c r="G106" s="110" t="s">
        <v>431</v>
      </c>
      <c r="H106" s="110" t="s">
        <v>432</v>
      </c>
      <c r="I106" s="110" t="s">
        <v>246</v>
      </c>
      <c r="J106" s="110" t="s">
        <v>433</v>
      </c>
      <c r="K106" s="162">
        <v>42667</v>
      </c>
      <c r="L106" s="110" t="s">
        <v>30</v>
      </c>
      <c r="M106" s="110"/>
      <c r="N106" s="110"/>
      <c r="O106" s="110" t="s">
        <v>189</v>
      </c>
      <c r="P106" s="110"/>
      <c r="Q106" s="110"/>
      <c r="R106" s="110" t="s">
        <v>434</v>
      </c>
      <c r="S106" s="110"/>
      <c r="T106" s="110"/>
      <c r="U106" s="162">
        <v>42661</v>
      </c>
      <c r="V106" s="183">
        <v>1352.94</v>
      </c>
      <c r="W106" s="110" t="s">
        <v>1164</v>
      </c>
      <c r="X106" s="171">
        <v>1182.68</v>
      </c>
      <c r="Y106" s="177"/>
      <c r="Z106" s="155"/>
      <c r="AA106" s="171">
        <v>0</v>
      </c>
      <c r="AB106" s="177">
        <v>1419.22</v>
      </c>
      <c r="AC106" s="110" t="s">
        <v>39</v>
      </c>
      <c r="AD106" s="110"/>
      <c r="AE106" s="118" t="s">
        <v>1202</v>
      </c>
      <c r="AF106" s="163" t="s">
        <v>1328</v>
      </c>
    </row>
    <row r="107" spans="1:32" s="179" customFormat="1" ht="15.95" customHeight="1">
      <c r="A107" s="164" t="s">
        <v>1517</v>
      </c>
      <c r="B107" s="110" t="s">
        <v>282</v>
      </c>
      <c r="C107" s="3"/>
      <c r="D107" s="3"/>
      <c r="E107" s="3" t="s">
        <v>1518</v>
      </c>
      <c r="F107" s="110" t="s">
        <v>1519</v>
      </c>
      <c r="G107" s="3" t="s">
        <v>1520</v>
      </c>
      <c r="H107" s="3" t="s">
        <v>1521</v>
      </c>
      <c r="I107" s="110" t="s">
        <v>246</v>
      </c>
      <c r="J107" s="3" t="s">
        <v>1522</v>
      </c>
      <c r="K107" s="189">
        <v>42354</v>
      </c>
      <c r="L107" s="110" t="s">
        <v>30</v>
      </c>
      <c r="M107" s="3"/>
      <c r="N107" s="3"/>
      <c r="O107" s="110" t="s">
        <v>185</v>
      </c>
      <c r="P107" s="3"/>
      <c r="Q107" s="3"/>
      <c r="R107" s="3" t="s">
        <v>1523</v>
      </c>
      <c r="S107" s="3"/>
      <c r="T107" s="3"/>
      <c r="U107" s="189">
        <v>42569</v>
      </c>
      <c r="V107" s="181"/>
      <c r="W107" s="178"/>
      <c r="X107" s="190">
        <v>3089.27</v>
      </c>
      <c r="AA107" s="171">
        <v>0</v>
      </c>
      <c r="AB107" s="201">
        <v>3089.27</v>
      </c>
      <c r="AC107" s="179" t="s">
        <v>39</v>
      </c>
      <c r="AD107" s="180"/>
      <c r="AE107" s="179" t="s">
        <v>1524</v>
      </c>
    </row>
    <row r="108" spans="1:32" s="179" customFormat="1" ht="15.95" customHeight="1">
      <c r="A108" s="164" t="s">
        <v>1512</v>
      </c>
      <c r="B108" s="110" t="s">
        <v>248</v>
      </c>
      <c r="C108" s="110"/>
      <c r="D108" s="110">
        <v>27079623</v>
      </c>
      <c r="E108" s="110" t="s">
        <v>1513</v>
      </c>
      <c r="F108" s="110" t="s">
        <v>250</v>
      </c>
      <c r="G108" s="110" t="s">
        <v>800</v>
      </c>
      <c r="H108" s="110" t="s">
        <v>801</v>
      </c>
      <c r="I108" s="110" t="s">
        <v>246</v>
      </c>
      <c r="J108" s="110" t="s">
        <v>1514</v>
      </c>
      <c r="K108" s="162">
        <v>42464</v>
      </c>
      <c r="L108" s="110" t="s">
        <v>30</v>
      </c>
      <c r="M108" s="110"/>
      <c r="N108" s="110"/>
      <c r="O108" s="110" t="s">
        <v>189</v>
      </c>
      <c r="P108" s="110" t="s">
        <v>37</v>
      </c>
      <c r="Q108" s="110"/>
      <c r="R108" s="110" t="s">
        <v>425</v>
      </c>
      <c r="S108" s="110" t="s">
        <v>1515</v>
      </c>
      <c r="T108" s="110"/>
      <c r="U108" s="162">
        <v>42486</v>
      </c>
      <c r="V108" s="181"/>
      <c r="W108" s="178"/>
      <c r="X108" s="171">
        <v>2773.86</v>
      </c>
      <c r="AA108" s="171">
        <v>0</v>
      </c>
      <c r="AB108" s="177">
        <v>2773.86</v>
      </c>
      <c r="AC108" s="179" t="s">
        <v>39</v>
      </c>
      <c r="AD108" s="180"/>
      <c r="AE108" t="s">
        <v>1516</v>
      </c>
    </row>
    <row r="109" spans="1:32" s="193" customFormat="1" ht="15.75" customHeight="1">
      <c r="A109" s="164" t="s">
        <v>518</v>
      </c>
      <c r="B109" s="110" t="s">
        <v>338</v>
      </c>
      <c r="C109" s="110"/>
      <c r="D109" s="163"/>
      <c r="E109" s="110" t="s">
        <v>519</v>
      </c>
      <c r="F109" s="110" t="s">
        <v>250</v>
      </c>
      <c r="G109" s="110" t="s">
        <v>359</v>
      </c>
      <c r="H109" s="162" t="s">
        <v>360</v>
      </c>
      <c r="I109" s="162" t="s">
        <v>246</v>
      </c>
      <c r="J109" s="110" t="s">
        <v>520</v>
      </c>
      <c r="K109" s="162">
        <v>42663</v>
      </c>
      <c r="L109" s="110" t="s">
        <v>30</v>
      </c>
      <c r="M109" s="110"/>
      <c r="N109" s="110"/>
      <c r="O109" s="110" t="s">
        <v>189</v>
      </c>
      <c r="P109" s="110" t="s">
        <v>187</v>
      </c>
      <c r="Q109" s="110"/>
      <c r="R109" s="110" t="s">
        <v>521</v>
      </c>
      <c r="S109" s="110" t="s">
        <v>362</v>
      </c>
      <c r="T109" s="110"/>
      <c r="U109" s="162">
        <v>42682</v>
      </c>
      <c r="V109" s="183">
        <v>2570.59</v>
      </c>
      <c r="W109" s="110" t="s">
        <v>1164</v>
      </c>
      <c r="X109" s="171">
        <v>2743.69</v>
      </c>
      <c r="Y109" s="177"/>
      <c r="Z109" s="155"/>
      <c r="AA109" s="171">
        <v>0</v>
      </c>
      <c r="AB109" s="177">
        <v>2743.69</v>
      </c>
      <c r="AC109" s="110" t="s">
        <v>39</v>
      </c>
      <c r="AD109" s="110"/>
      <c r="AE109" s="118" t="s">
        <v>1218</v>
      </c>
      <c r="AF109" s="163" t="s">
        <v>1342</v>
      </c>
    </row>
    <row r="110" spans="1:32" s="193" customFormat="1" ht="15.75" customHeight="1">
      <c r="A110" s="164" t="s">
        <v>487</v>
      </c>
      <c r="B110" s="110" t="s">
        <v>244</v>
      </c>
      <c r="C110" s="110"/>
      <c r="D110" s="163">
        <v>27776273</v>
      </c>
      <c r="E110" s="110" t="s">
        <v>488</v>
      </c>
      <c r="F110" s="110" t="s">
        <v>250</v>
      </c>
      <c r="G110" s="110" t="s">
        <v>489</v>
      </c>
      <c r="H110" s="110" t="s">
        <v>490</v>
      </c>
      <c r="I110" s="110" t="s">
        <v>246</v>
      </c>
      <c r="J110" s="110" t="s">
        <v>491</v>
      </c>
      <c r="K110" s="162">
        <v>42637</v>
      </c>
      <c r="L110" s="110" t="s">
        <v>30</v>
      </c>
      <c r="M110" s="110" t="s">
        <v>31</v>
      </c>
      <c r="N110" s="110"/>
      <c r="O110" s="110" t="s">
        <v>189</v>
      </c>
      <c r="P110" s="110" t="s">
        <v>37</v>
      </c>
      <c r="Q110" s="110"/>
      <c r="R110" s="110" t="s">
        <v>322</v>
      </c>
      <c r="S110" s="110"/>
      <c r="T110" s="110"/>
      <c r="U110" s="162">
        <v>42668</v>
      </c>
      <c r="V110" s="183">
        <v>1758.82</v>
      </c>
      <c r="W110" s="110" t="s">
        <v>1164</v>
      </c>
      <c r="X110" s="171">
        <v>1908.85</v>
      </c>
      <c r="Y110" s="177"/>
      <c r="Z110" s="155"/>
      <c r="AA110" s="171">
        <v>1278.93</v>
      </c>
      <c r="AB110" s="177">
        <v>629.91999999999996</v>
      </c>
      <c r="AC110" s="110" t="s">
        <v>39</v>
      </c>
      <c r="AD110" s="110"/>
      <c r="AE110" s="118" t="s">
        <v>1212</v>
      </c>
      <c r="AF110" s="163" t="s">
        <v>1337</v>
      </c>
    </row>
    <row r="111" spans="1:32" s="193" customFormat="1" ht="15.75" customHeight="1">
      <c r="A111" s="164" t="s">
        <v>667</v>
      </c>
      <c r="B111" s="110" t="s">
        <v>248</v>
      </c>
      <c r="C111" s="110"/>
      <c r="D111" s="163"/>
      <c r="E111" s="110" t="s">
        <v>668</v>
      </c>
      <c r="F111" s="110" t="s">
        <v>304</v>
      </c>
      <c r="G111" s="110" t="s">
        <v>305</v>
      </c>
      <c r="H111" s="110" t="s">
        <v>306</v>
      </c>
      <c r="I111" s="110" t="s">
        <v>246</v>
      </c>
      <c r="J111" s="110" t="s">
        <v>669</v>
      </c>
      <c r="K111" s="162">
        <v>42741</v>
      </c>
      <c r="L111" s="110" t="s">
        <v>30</v>
      </c>
      <c r="M111" s="110"/>
      <c r="N111" s="110"/>
      <c r="O111" s="110" t="s">
        <v>189</v>
      </c>
      <c r="P111" s="110"/>
      <c r="Q111" s="110"/>
      <c r="R111" s="110" t="s">
        <v>308</v>
      </c>
      <c r="S111" s="110" t="s">
        <v>309</v>
      </c>
      <c r="T111" s="110"/>
      <c r="U111" s="162">
        <v>42724</v>
      </c>
      <c r="V111" s="183">
        <v>2689</v>
      </c>
      <c r="W111" s="110" t="s">
        <v>1165</v>
      </c>
      <c r="X111" s="171">
        <v>2564.56</v>
      </c>
      <c r="Y111" s="177"/>
      <c r="Z111" s="155"/>
      <c r="AA111" s="171">
        <v>0</v>
      </c>
      <c r="AB111" s="177">
        <v>2564.56</v>
      </c>
      <c r="AC111" s="110" t="s">
        <v>39</v>
      </c>
      <c r="AD111" s="110"/>
      <c r="AE111" s="118" t="s">
        <v>1244</v>
      </c>
      <c r="AF111" s="163">
        <v>763967</v>
      </c>
    </row>
    <row r="112" spans="1:32" s="193" customFormat="1" ht="15.75" customHeight="1">
      <c r="A112" s="164" t="s">
        <v>694</v>
      </c>
      <c r="B112" s="110" t="s">
        <v>338</v>
      </c>
      <c r="C112" s="110"/>
      <c r="D112" s="163"/>
      <c r="E112" s="110" t="s">
        <v>695</v>
      </c>
      <c r="F112" s="110" t="s">
        <v>250</v>
      </c>
      <c r="G112" s="110" t="s">
        <v>696</v>
      </c>
      <c r="H112" s="110" t="s">
        <v>697</v>
      </c>
      <c r="I112" s="110" t="s">
        <v>246</v>
      </c>
      <c r="J112" s="110" t="s">
        <v>698</v>
      </c>
      <c r="K112" s="162">
        <v>42713</v>
      </c>
      <c r="L112" s="110" t="s">
        <v>30</v>
      </c>
      <c r="M112" s="110"/>
      <c r="N112" s="110"/>
      <c r="O112" s="110" t="s">
        <v>189</v>
      </c>
      <c r="P112" s="110"/>
      <c r="Q112" s="110"/>
      <c r="R112" s="110" t="s">
        <v>699</v>
      </c>
      <c r="S112" s="110"/>
      <c r="T112" s="110"/>
      <c r="U112" s="174">
        <v>42740</v>
      </c>
      <c r="V112" s="183"/>
      <c r="W112" s="118" t="s">
        <v>1164</v>
      </c>
      <c r="X112" s="177">
        <v>2266.9</v>
      </c>
      <c r="Y112" s="177"/>
      <c r="Z112" s="155"/>
      <c r="AA112" s="171">
        <v>0</v>
      </c>
      <c r="AB112" s="177">
        <v>2266.9</v>
      </c>
      <c r="AC112" s="110" t="s">
        <v>39</v>
      </c>
      <c r="AD112" s="110"/>
      <c r="AE112" s="118" t="s">
        <v>1249</v>
      </c>
      <c r="AF112" s="163"/>
    </row>
    <row r="113" spans="1:32" s="193" customFormat="1" ht="15.75" customHeight="1">
      <c r="A113" s="164" t="s">
        <v>477</v>
      </c>
      <c r="B113" s="110" t="s">
        <v>338</v>
      </c>
      <c r="C113" s="110"/>
      <c r="D113" s="163"/>
      <c r="E113" s="110" t="s">
        <v>478</v>
      </c>
      <c r="F113" s="110" t="s">
        <v>250</v>
      </c>
      <c r="G113" s="110" t="s">
        <v>479</v>
      </c>
      <c r="H113" s="110" t="s">
        <v>480</v>
      </c>
      <c r="I113" s="110" t="s">
        <v>246</v>
      </c>
      <c r="J113" s="110" t="s">
        <v>481</v>
      </c>
      <c r="K113" s="162">
        <v>42656</v>
      </c>
      <c r="L113" s="110" t="s">
        <v>30</v>
      </c>
      <c r="M113" s="110"/>
      <c r="N113" s="110"/>
      <c r="O113" s="110" t="s">
        <v>32</v>
      </c>
      <c r="P113" s="110"/>
      <c r="Q113" s="110"/>
      <c r="R113" s="110" t="s">
        <v>482</v>
      </c>
      <c r="S113" s="110"/>
      <c r="T113" s="110"/>
      <c r="U113" s="162">
        <v>42675</v>
      </c>
      <c r="V113" s="183">
        <v>2570.59</v>
      </c>
      <c r="W113" s="110" t="s">
        <v>1164</v>
      </c>
      <c r="X113" s="171">
        <v>2789.87</v>
      </c>
      <c r="Y113" s="177"/>
      <c r="Z113" s="155"/>
      <c r="AA113" s="171">
        <v>0</v>
      </c>
      <c r="AB113" s="177">
        <v>2789.87</v>
      </c>
      <c r="AC113" s="110" t="s">
        <v>39</v>
      </c>
      <c r="AD113" s="110"/>
      <c r="AE113" s="118" t="s">
        <v>1210</v>
      </c>
      <c r="AF113" s="163" t="s">
        <v>1336</v>
      </c>
    </row>
    <row r="114" spans="1:32" s="179" customFormat="1" ht="15.95" customHeight="1">
      <c r="A114" s="164" t="s">
        <v>1506</v>
      </c>
      <c r="B114" s="110" t="s">
        <v>338</v>
      </c>
      <c r="C114" s="110"/>
      <c r="D114" s="110"/>
      <c r="E114" s="110" t="s">
        <v>1507</v>
      </c>
      <c r="F114" s="110" t="s">
        <v>250</v>
      </c>
      <c r="G114" s="110" t="s">
        <v>1508</v>
      </c>
      <c r="H114" s="110" t="s">
        <v>1509</v>
      </c>
      <c r="I114" s="110" t="s">
        <v>246</v>
      </c>
      <c r="J114" s="110" t="s">
        <v>1510</v>
      </c>
      <c r="K114" s="162">
        <v>42501</v>
      </c>
      <c r="L114" s="110" t="s">
        <v>30</v>
      </c>
      <c r="M114" s="110"/>
      <c r="N114" s="110"/>
      <c r="O114" s="110" t="s">
        <v>189</v>
      </c>
      <c r="P114" s="110"/>
      <c r="Q114" s="110"/>
      <c r="R114" s="110" t="s">
        <v>1448</v>
      </c>
      <c r="S114" s="110"/>
      <c r="T114" s="110"/>
      <c r="U114" s="162">
        <v>42508</v>
      </c>
      <c r="V114" s="181"/>
      <c r="W114" s="178"/>
      <c r="X114" s="171">
        <v>1522.56</v>
      </c>
      <c r="AA114" s="171">
        <v>0</v>
      </c>
      <c r="AB114" s="177">
        <v>1522.56</v>
      </c>
      <c r="AC114" s="179" t="s">
        <v>39</v>
      </c>
      <c r="AD114" s="180"/>
      <c r="AE114" t="s">
        <v>1511</v>
      </c>
    </row>
    <row r="115" spans="1:32" s="179" customFormat="1" ht="15.95" customHeight="1">
      <c r="A115" s="164" t="s">
        <v>1500</v>
      </c>
      <c r="B115" s="110" t="s">
        <v>338</v>
      </c>
      <c r="C115" s="110"/>
      <c r="D115" s="110"/>
      <c r="E115" s="110" t="s">
        <v>1501</v>
      </c>
      <c r="F115" s="110" t="s">
        <v>250</v>
      </c>
      <c r="G115" s="110" t="s">
        <v>1502</v>
      </c>
      <c r="H115" s="110" t="s">
        <v>1503</v>
      </c>
      <c r="I115" s="110" t="s">
        <v>246</v>
      </c>
      <c r="J115" s="110" t="s">
        <v>1504</v>
      </c>
      <c r="K115" s="162">
        <v>42508</v>
      </c>
      <c r="L115" s="110" t="s">
        <v>30</v>
      </c>
      <c r="M115" s="110"/>
      <c r="N115" s="110"/>
      <c r="O115" s="110" t="s">
        <v>189</v>
      </c>
      <c r="P115" s="110"/>
      <c r="Q115" s="110"/>
      <c r="R115" s="110" t="s">
        <v>1448</v>
      </c>
      <c r="S115" s="110"/>
      <c r="T115" s="110"/>
      <c r="U115" s="162">
        <v>42508</v>
      </c>
      <c r="V115" s="181"/>
      <c r="W115" s="178"/>
      <c r="X115" s="171">
        <v>1514.17</v>
      </c>
      <c r="AA115" s="171">
        <v>0</v>
      </c>
      <c r="AB115" s="177">
        <v>1514.17</v>
      </c>
      <c r="AC115" s="179" t="s">
        <v>39</v>
      </c>
      <c r="AD115" s="180"/>
      <c r="AE115" t="s">
        <v>1505</v>
      </c>
    </row>
    <row r="116" spans="1:32" s="179" customFormat="1" ht="15.95" customHeight="1">
      <c r="A116" s="164" t="s">
        <v>1495</v>
      </c>
      <c r="B116" s="110" t="s">
        <v>338</v>
      </c>
      <c r="C116" s="110"/>
      <c r="D116" s="110"/>
      <c r="E116" s="110" t="s">
        <v>1496</v>
      </c>
      <c r="F116" s="110" t="s">
        <v>250</v>
      </c>
      <c r="G116" s="110" t="s">
        <v>1445</v>
      </c>
      <c r="H116" s="110" t="s">
        <v>1446</v>
      </c>
      <c r="I116" s="110" t="s">
        <v>246</v>
      </c>
      <c r="J116" s="110" t="s">
        <v>1497</v>
      </c>
      <c r="K116" s="162">
        <v>42481</v>
      </c>
      <c r="L116" s="110" t="s">
        <v>30</v>
      </c>
      <c r="M116" s="110"/>
      <c r="N116" s="110"/>
      <c r="O116" s="110" t="s">
        <v>189</v>
      </c>
      <c r="P116" s="110"/>
      <c r="Q116" s="110"/>
      <c r="R116" s="110" t="s">
        <v>1448</v>
      </c>
      <c r="S116" s="110" t="s">
        <v>1498</v>
      </c>
      <c r="T116" s="110"/>
      <c r="U116" s="162">
        <v>42487</v>
      </c>
      <c r="V116" s="181"/>
      <c r="W116" s="178"/>
      <c r="X116" s="171">
        <v>2090.08</v>
      </c>
      <c r="AA116" s="171">
        <v>0</v>
      </c>
      <c r="AB116" s="177">
        <v>2090.08</v>
      </c>
      <c r="AC116" s="179" t="s">
        <v>39</v>
      </c>
      <c r="AD116" s="180"/>
      <c r="AE116" t="s">
        <v>1499</v>
      </c>
    </row>
    <row r="117" spans="1:32" s="193" customFormat="1" ht="15.75" customHeight="1">
      <c r="A117" s="164" t="s">
        <v>594</v>
      </c>
      <c r="B117" s="110" t="s">
        <v>338</v>
      </c>
      <c r="C117" s="110"/>
      <c r="D117" s="163"/>
      <c r="E117" s="110" t="s">
        <v>595</v>
      </c>
      <c r="F117" s="110" t="s">
        <v>340</v>
      </c>
      <c r="G117" s="110" t="s">
        <v>452</v>
      </c>
      <c r="H117" s="110" t="s">
        <v>453</v>
      </c>
      <c r="I117" s="110" t="s">
        <v>273</v>
      </c>
      <c r="J117" s="110" t="s">
        <v>596</v>
      </c>
      <c r="K117" s="162">
        <v>42675</v>
      </c>
      <c r="L117" s="110" t="s">
        <v>30</v>
      </c>
      <c r="M117" s="110"/>
      <c r="N117" s="110"/>
      <c r="O117" s="110" t="s">
        <v>32</v>
      </c>
      <c r="P117" s="110"/>
      <c r="Q117" s="110"/>
      <c r="R117" s="110" t="s">
        <v>597</v>
      </c>
      <c r="S117" s="110"/>
      <c r="T117" s="110"/>
      <c r="U117" s="162">
        <v>42710</v>
      </c>
      <c r="V117" s="183">
        <v>2880</v>
      </c>
      <c r="W117" s="110" t="s">
        <v>1164</v>
      </c>
      <c r="X117" s="171">
        <v>2981.24</v>
      </c>
      <c r="Y117" s="177"/>
      <c r="Z117" s="155"/>
      <c r="AA117" s="171">
        <v>0</v>
      </c>
      <c r="AB117" s="177">
        <v>2981.24</v>
      </c>
      <c r="AC117" s="110" t="s">
        <v>39</v>
      </c>
      <c r="AD117" s="110"/>
      <c r="AE117" s="118" t="s">
        <v>1232</v>
      </c>
      <c r="AF117" s="163" t="s">
        <v>1350</v>
      </c>
    </row>
    <row r="118" spans="1:32" s="179" customFormat="1" ht="15.95" customHeight="1">
      <c r="A118" s="164" t="s">
        <v>1488</v>
      </c>
      <c r="B118" s="110" t="s">
        <v>338</v>
      </c>
      <c r="C118" s="110"/>
      <c r="D118" s="110"/>
      <c r="E118" s="110" t="s">
        <v>1489</v>
      </c>
      <c r="F118" s="110" t="s">
        <v>250</v>
      </c>
      <c r="G118" s="110" t="s">
        <v>1490</v>
      </c>
      <c r="H118" s="110" t="s">
        <v>1491</v>
      </c>
      <c r="I118" s="110" t="s">
        <v>246</v>
      </c>
      <c r="J118" s="110" t="s">
        <v>1492</v>
      </c>
      <c r="K118" s="162">
        <v>42469</v>
      </c>
      <c r="L118" s="110" t="s">
        <v>30</v>
      </c>
      <c r="M118" s="110"/>
      <c r="N118" s="110"/>
      <c r="O118" s="110" t="s">
        <v>32</v>
      </c>
      <c r="P118" s="110"/>
      <c r="Q118" s="110"/>
      <c r="R118" s="110" t="s">
        <v>1493</v>
      </c>
      <c r="S118" s="110"/>
      <c r="T118" s="110"/>
      <c r="U118" s="162">
        <v>42486</v>
      </c>
      <c r="V118" s="181"/>
      <c r="W118" s="178"/>
      <c r="X118" s="171">
        <v>2816.52</v>
      </c>
      <c r="AA118" s="182">
        <v>0</v>
      </c>
      <c r="AB118" s="177">
        <v>2816.52</v>
      </c>
      <c r="AC118" s="179" t="s">
        <v>39</v>
      </c>
      <c r="AD118" s="180"/>
      <c r="AE118" t="s">
        <v>1494</v>
      </c>
    </row>
    <row r="119" spans="1:32" s="193" customFormat="1" ht="15.75" customHeight="1">
      <c r="A119" s="164" t="s">
        <v>610</v>
      </c>
      <c r="B119" s="110" t="s">
        <v>269</v>
      </c>
      <c r="C119" s="110"/>
      <c r="D119" s="163">
        <v>27966662</v>
      </c>
      <c r="E119" s="110" t="s">
        <v>611</v>
      </c>
      <c r="F119" s="110" t="s">
        <v>297</v>
      </c>
      <c r="G119" s="110" t="s">
        <v>581</v>
      </c>
      <c r="H119" s="110" t="s">
        <v>582</v>
      </c>
      <c r="I119" s="110" t="s">
        <v>273</v>
      </c>
      <c r="J119" s="110" t="s">
        <v>612</v>
      </c>
      <c r="K119" s="162">
        <v>42718</v>
      </c>
      <c r="L119" s="110" t="s">
        <v>30</v>
      </c>
      <c r="M119" s="110"/>
      <c r="N119" s="110"/>
      <c r="O119" s="110" t="s">
        <v>189</v>
      </c>
      <c r="P119" s="110"/>
      <c r="Q119" s="110"/>
      <c r="R119" s="110" t="s">
        <v>613</v>
      </c>
      <c r="S119" s="110" t="s">
        <v>614</v>
      </c>
      <c r="T119" s="110" t="s">
        <v>615</v>
      </c>
      <c r="U119" s="162">
        <v>42724</v>
      </c>
      <c r="V119" s="183">
        <v>990</v>
      </c>
      <c r="W119" s="110" t="s">
        <v>1166</v>
      </c>
      <c r="X119" s="171">
        <v>1188</v>
      </c>
      <c r="Y119" s="177"/>
      <c r="Z119" s="155"/>
      <c r="AA119" s="171">
        <v>0</v>
      </c>
      <c r="AB119" s="177">
        <v>1188</v>
      </c>
      <c r="AC119" s="110" t="s">
        <v>39</v>
      </c>
      <c r="AD119" s="110"/>
      <c r="AE119" s="118" t="s">
        <v>1235</v>
      </c>
      <c r="AF119" s="163">
        <v>2676013308</v>
      </c>
    </row>
    <row r="120" spans="1:32" s="179" customFormat="1" ht="15.95" customHeight="1">
      <c r="A120" s="164" t="s">
        <v>1481</v>
      </c>
      <c r="B120" s="110" t="s">
        <v>244</v>
      </c>
      <c r="C120" s="110"/>
      <c r="D120" s="110">
        <v>27321983</v>
      </c>
      <c r="E120" s="110" t="s">
        <v>1482</v>
      </c>
      <c r="F120" s="110" t="s">
        <v>250</v>
      </c>
      <c r="G120" s="110" t="s">
        <v>1483</v>
      </c>
      <c r="H120" s="110" t="s">
        <v>1484</v>
      </c>
      <c r="I120" s="110" t="s">
        <v>246</v>
      </c>
      <c r="J120" s="110" t="s">
        <v>1485</v>
      </c>
      <c r="K120" s="162">
        <v>42537</v>
      </c>
      <c r="L120" s="110" t="s">
        <v>30</v>
      </c>
      <c r="M120" s="110"/>
      <c r="N120" s="110"/>
      <c r="O120" s="110" t="s">
        <v>189</v>
      </c>
      <c r="P120" s="110"/>
      <c r="Q120" s="110"/>
      <c r="R120" s="110" t="s">
        <v>1486</v>
      </c>
      <c r="S120" s="110"/>
      <c r="T120" s="110"/>
      <c r="U120" s="162">
        <v>42508</v>
      </c>
      <c r="V120" s="181"/>
      <c r="W120" s="178"/>
      <c r="X120" s="171">
        <v>1762.23</v>
      </c>
      <c r="AA120" s="171">
        <v>0</v>
      </c>
      <c r="AB120" s="177">
        <v>1762.23</v>
      </c>
      <c r="AC120" s="179" t="s">
        <v>39</v>
      </c>
      <c r="AD120" s="180"/>
      <c r="AE120" t="s">
        <v>1487</v>
      </c>
    </row>
    <row r="121" spans="1:32" s="193" customFormat="1" ht="15.75" customHeight="1">
      <c r="A121" s="164" t="s">
        <v>573</v>
      </c>
      <c r="B121" s="110" t="s">
        <v>244</v>
      </c>
      <c r="C121" s="110"/>
      <c r="D121" s="163">
        <v>27990415</v>
      </c>
      <c r="E121" s="110" t="s">
        <v>574</v>
      </c>
      <c r="F121" s="110" t="s">
        <v>509</v>
      </c>
      <c r="G121" s="110" t="s">
        <v>575</v>
      </c>
      <c r="H121" s="110" t="s">
        <v>576</v>
      </c>
      <c r="I121" s="110" t="s">
        <v>273</v>
      </c>
      <c r="J121" s="110" t="s">
        <v>577</v>
      </c>
      <c r="K121" s="162">
        <v>42705</v>
      </c>
      <c r="L121" s="110" t="s">
        <v>30</v>
      </c>
      <c r="M121" s="110"/>
      <c r="N121" s="110"/>
      <c r="O121" s="110" t="s">
        <v>185</v>
      </c>
      <c r="P121" s="110"/>
      <c r="Q121" s="110"/>
      <c r="R121" s="164" t="s">
        <v>578</v>
      </c>
      <c r="S121" s="110"/>
      <c r="T121" s="110"/>
      <c r="U121" s="162">
        <v>42696</v>
      </c>
      <c r="V121" s="183">
        <v>875</v>
      </c>
      <c r="W121" s="110" t="s">
        <v>1165</v>
      </c>
      <c r="X121" s="171">
        <v>847.02</v>
      </c>
      <c r="Y121" s="177"/>
      <c r="Z121" s="155"/>
      <c r="AA121" s="171">
        <v>0</v>
      </c>
      <c r="AB121" s="177">
        <v>847.02</v>
      </c>
      <c r="AC121" s="110" t="s">
        <v>39</v>
      </c>
      <c r="AD121" s="110"/>
      <c r="AE121" s="118" t="s">
        <v>1229</v>
      </c>
      <c r="AF121" s="163" t="s">
        <v>1348</v>
      </c>
    </row>
    <row r="122" spans="1:32" s="193" customFormat="1" ht="15.75" customHeight="1">
      <c r="A122" s="164" t="s">
        <v>375</v>
      </c>
      <c r="B122" s="162" t="s">
        <v>282</v>
      </c>
      <c r="C122" s="162"/>
      <c r="D122" s="163">
        <v>27284057</v>
      </c>
      <c r="E122" s="162" t="s">
        <v>376</v>
      </c>
      <c r="F122" s="162" t="s">
        <v>377</v>
      </c>
      <c r="G122" s="162" t="s">
        <v>378</v>
      </c>
      <c r="H122" s="162" t="s">
        <v>379</v>
      </c>
      <c r="I122" s="162" t="s">
        <v>246</v>
      </c>
      <c r="J122" s="162" t="s">
        <v>380</v>
      </c>
      <c r="K122" s="162">
        <v>42530</v>
      </c>
      <c r="L122" s="162" t="s">
        <v>30</v>
      </c>
      <c r="M122" s="162"/>
      <c r="N122" s="162"/>
      <c r="O122" s="162" t="s">
        <v>191</v>
      </c>
      <c r="P122" s="162"/>
      <c r="Q122" s="162"/>
      <c r="R122" s="162" t="s">
        <v>381</v>
      </c>
      <c r="S122" s="162"/>
      <c r="T122" s="162"/>
      <c r="U122" s="162">
        <v>42633</v>
      </c>
      <c r="V122" s="183">
        <v>1500</v>
      </c>
      <c r="W122" s="162" t="s">
        <v>1166</v>
      </c>
      <c r="X122" s="171">
        <v>1800</v>
      </c>
      <c r="Y122" s="177"/>
      <c r="Z122" s="155"/>
      <c r="AA122" s="171">
        <v>0</v>
      </c>
      <c r="AB122" s="177">
        <v>1800</v>
      </c>
      <c r="AC122" s="162" t="s">
        <v>39</v>
      </c>
      <c r="AD122" s="162"/>
      <c r="AE122" s="174" t="s">
        <v>1194</v>
      </c>
      <c r="AF122" s="163" t="s">
        <v>1323</v>
      </c>
    </row>
    <row r="123" spans="1:32" s="179" customFormat="1" ht="15.95" customHeight="1">
      <c r="A123" s="164" t="s">
        <v>1473</v>
      </c>
      <c r="B123" s="110" t="s">
        <v>269</v>
      </c>
      <c r="C123" s="110"/>
      <c r="D123" s="110">
        <v>27250442</v>
      </c>
      <c r="E123" s="110" t="s">
        <v>1474</v>
      </c>
      <c r="F123" s="110" t="s">
        <v>1475</v>
      </c>
      <c r="G123" s="110" t="s">
        <v>1476</v>
      </c>
      <c r="H123" s="110" t="s">
        <v>1477</v>
      </c>
      <c r="I123" s="110" t="s">
        <v>246</v>
      </c>
      <c r="J123" s="110" t="s">
        <v>1478</v>
      </c>
      <c r="K123" s="162">
        <v>42515</v>
      </c>
      <c r="L123" s="110" t="s">
        <v>30</v>
      </c>
      <c r="M123" s="110"/>
      <c r="N123" s="110"/>
      <c r="O123" s="110" t="s">
        <v>189</v>
      </c>
      <c r="P123" s="110" t="s">
        <v>32</v>
      </c>
      <c r="Q123" s="110"/>
      <c r="R123" s="110" t="s">
        <v>1479</v>
      </c>
      <c r="S123" s="110" t="s">
        <v>1471</v>
      </c>
      <c r="T123" s="110"/>
      <c r="U123" s="162">
        <v>42527</v>
      </c>
      <c r="V123" s="181"/>
      <c r="W123" s="178"/>
      <c r="X123" s="171">
        <v>1820.42</v>
      </c>
      <c r="AA123" s="171">
        <v>0</v>
      </c>
      <c r="AB123" s="177">
        <v>1820.42</v>
      </c>
      <c r="AC123" s="179" t="s">
        <v>39</v>
      </c>
      <c r="AD123" s="180"/>
      <c r="AE123" t="s">
        <v>1480</v>
      </c>
    </row>
    <row r="124" spans="1:32" s="179" customFormat="1" ht="15.95" customHeight="1">
      <c r="A124" s="164" t="s">
        <v>1464</v>
      </c>
      <c r="B124" s="110" t="s">
        <v>269</v>
      </c>
      <c r="C124" s="3"/>
      <c r="D124" s="3"/>
      <c r="E124" s="3" t="s">
        <v>1465</v>
      </c>
      <c r="F124" s="110" t="s">
        <v>340</v>
      </c>
      <c r="G124" s="3" t="s">
        <v>1466</v>
      </c>
      <c r="H124" s="3" t="s">
        <v>1467</v>
      </c>
      <c r="I124" s="110" t="s">
        <v>273</v>
      </c>
      <c r="J124" s="3" t="s">
        <v>1468</v>
      </c>
      <c r="K124" s="189">
        <v>42558</v>
      </c>
      <c r="L124" s="110" t="s">
        <v>30</v>
      </c>
      <c r="M124" s="3"/>
      <c r="N124" s="3"/>
      <c r="O124" s="110" t="s">
        <v>32</v>
      </c>
      <c r="P124" s="3"/>
      <c r="Q124" s="3"/>
      <c r="R124" s="3" t="s">
        <v>1469</v>
      </c>
      <c r="S124" s="3" t="s">
        <v>1470</v>
      </c>
      <c r="T124" s="3" t="s">
        <v>1471</v>
      </c>
      <c r="U124" s="189">
        <v>42569</v>
      </c>
      <c r="V124" s="181"/>
      <c r="W124" s="178"/>
      <c r="X124" s="171">
        <v>1624.98</v>
      </c>
      <c r="AA124" s="171">
        <v>0</v>
      </c>
      <c r="AB124" s="177">
        <v>1624.98</v>
      </c>
      <c r="AC124" s="179" t="s">
        <v>39</v>
      </c>
      <c r="AD124" s="180"/>
      <c r="AE124" t="s">
        <v>1472</v>
      </c>
    </row>
    <row r="125" spans="1:32" s="193" customFormat="1" ht="15.75" customHeight="1">
      <c r="A125" s="164" t="s">
        <v>382</v>
      </c>
      <c r="B125" s="162" t="s">
        <v>282</v>
      </c>
      <c r="C125" s="162"/>
      <c r="D125" s="163">
        <v>27512077</v>
      </c>
      <c r="E125" s="162" t="s">
        <v>383</v>
      </c>
      <c r="F125" s="162" t="s">
        <v>384</v>
      </c>
      <c r="G125" s="162" t="s">
        <v>385</v>
      </c>
      <c r="H125" s="162" t="s">
        <v>386</v>
      </c>
      <c r="I125" s="162" t="s">
        <v>246</v>
      </c>
      <c r="J125" s="162" t="s">
        <v>387</v>
      </c>
      <c r="K125" s="162">
        <v>42592</v>
      </c>
      <c r="L125" s="162" t="s">
        <v>30</v>
      </c>
      <c r="M125" s="162" t="s">
        <v>31</v>
      </c>
      <c r="N125" s="162"/>
      <c r="O125" s="162" t="s">
        <v>191</v>
      </c>
      <c r="P125" s="162"/>
      <c r="Q125" s="162"/>
      <c r="R125" s="162" t="s">
        <v>388</v>
      </c>
      <c r="S125" s="162" t="s">
        <v>389</v>
      </c>
      <c r="T125" s="162"/>
      <c r="U125" s="162">
        <v>42619</v>
      </c>
      <c r="V125" s="183">
        <v>3000</v>
      </c>
      <c r="W125" s="162" t="s">
        <v>1165</v>
      </c>
      <c r="X125" s="171">
        <v>2758.43</v>
      </c>
      <c r="Y125" s="177"/>
      <c r="Z125" s="155"/>
      <c r="AA125" s="171">
        <v>1149.3399999999999</v>
      </c>
      <c r="AB125" s="177">
        <v>1609.09</v>
      </c>
      <c r="AC125" s="162" t="s">
        <v>39</v>
      </c>
      <c r="AD125" s="162"/>
      <c r="AE125" s="174" t="s">
        <v>1195</v>
      </c>
      <c r="AF125" s="163">
        <v>94184907</v>
      </c>
    </row>
    <row r="126" spans="1:32" s="193" customFormat="1" ht="15.75" customHeight="1">
      <c r="A126" s="164" t="s">
        <v>633</v>
      </c>
      <c r="B126" s="110" t="s">
        <v>338</v>
      </c>
      <c r="C126" s="110"/>
      <c r="D126" s="163">
        <v>28252023</v>
      </c>
      <c r="E126" s="110" t="s">
        <v>634</v>
      </c>
      <c r="F126" s="110" t="s">
        <v>297</v>
      </c>
      <c r="G126" s="110" t="s">
        <v>298</v>
      </c>
      <c r="H126" s="162" t="s">
        <v>299</v>
      </c>
      <c r="I126" s="110" t="s">
        <v>273</v>
      </c>
      <c r="J126" s="110" t="s">
        <v>635</v>
      </c>
      <c r="K126" s="162">
        <v>42796</v>
      </c>
      <c r="L126" s="110" t="s">
        <v>30</v>
      </c>
      <c r="M126" s="110"/>
      <c r="N126" s="110"/>
      <c r="O126" s="110" t="s">
        <v>32</v>
      </c>
      <c r="P126" s="110"/>
      <c r="Q126" s="110"/>
      <c r="R126" s="110" t="s">
        <v>636</v>
      </c>
      <c r="S126" s="110"/>
      <c r="T126" s="110"/>
      <c r="U126" s="162">
        <v>42809</v>
      </c>
      <c r="V126" s="183">
        <v>3150</v>
      </c>
      <c r="W126" s="110" t="s">
        <v>1166</v>
      </c>
      <c r="X126" s="171">
        <v>3780</v>
      </c>
      <c r="Y126" s="177"/>
      <c r="Z126" s="155"/>
      <c r="AA126" s="171">
        <v>0</v>
      </c>
      <c r="AB126" s="177">
        <v>3780</v>
      </c>
      <c r="AC126" s="110" t="s">
        <v>39</v>
      </c>
      <c r="AD126" s="110"/>
      <c r="AE126" s="118" t="s">
        <v>1239</v>
      </c>
      <c r="AF126" s="163">
        <v>2676022961</v>
      </c>
    </row>
    <row r="127" spans="1:32" s="179" customFormat="1" ht="15.95" customHeight="1">
      <c r="A127" s="164" t="s">
        <v>1456</v>
      </c>
      <c r="B127" s="110" t="s">
        <v>248</v>
      </c>
      <c r="C127" s="110"/>
      <c r="D127" s="110"/>
      <c r="E127" s="110" t="s">
        <v>1457</v>
      </c>
      <c r="F127" s="110" t="s">
        <v>1458</v>
      </c>
      <c r="G127" s="110" t="s">
        <v>1459</v>
      </c>
      <c r="H127" s="110" t="s">
        <v>1460</v>
      </c>
      <c r="I127" s="110" t="s">
        <v>246</v>
      </c>
      <c r="J127" s="110" t="s">
        <v>1461</v>
      </c>
      <c r="K127" s="162">
        <v>42503</v>
      </c>
      <c r="L127" s="110" t="s">
        <v>30</v>
      </c>
      <c r="M127" s="110"/>
      <c r="N127" s="110"/>
      <c r="O127" s="110" t="s">
        <v>189</v>
      </c>
      <c r="P127" s="110" t="s">
        <v>37</v>
      </c>
      <c r="Q127" s="110"/>
      <c r="R127" s="110" t="s">
        <v>1462</v>
      </c>
      <c r="S127" s="110"/>
      <c r="T127" s="110"/>
      <c r="U127" s="162">
        <v>42529</v>
      </c>
      <c r="V127" s="181"/>
      <c r="W127" s="178"/>
      <c r="X127" s="171">
        <v>799.98</v>
      </c>
      <c r="AA127" s="182">
        <v>0</v>
      </c>
      <c r="AB127" s="177">
        <v>799.98</v>
      </c>
      <c r="AC127" s="179" t="s">
        <v>39</v>
      </c>
      <c r="AD127" s="180"/>
      <c r="AE127" s="110" t="s">
        <v>1463</v>
      </c>
    </row>
    <row r="128" spans="1:32" s="179" customFormat="1" ht="15.75" customHeight="1">
      <c r="A128" s="164" t="s">
        <v>337</v>
      </c>
      <c r="B128" s="162" t="s">
        <v>338</v>
      </c>
      <c r="C128" s="162"/>
      <c r="D128" s="163"/>
      <c r="E128" s="162" t="s">
        <v>339</v>
      </c>
      <c r="F128" s="162" t="s">
        <v>340</v>
      </c>
      <c r="G128" s="162" t="s">
        <v>341</v>
      </c>
      <c r="H128" s="162" t="s">
        <v>342</v>
      </c>
      <c r="I128" s="162" t="s">
        <v>273</v>
      </c>
      <c r="J128" s="162" t="s">
        <v>343</v>
      </c>
      <c r="K128" s="162">
        <v>42586</v>
      </c>
      <c r="L128" s="162" t="s">
        <v>30</v>
      </c>
      <c r="M128" s="162"/>
      <c r="N128" s="162"/>
      <c r="O128" s="162" t="s">
        <v>32</v>
      </c>
      <c r="P128" s="162"/>
      <c r="Q128" s="162"/>
      <c r="R128" s="162" t="s">
        <v>344</v>
      </c>
      <c r="S128" s="162"/>
      <c r="T128" s="162"/>
      <c r="U128" s="162">
        <v>42605</v>
      </c>
      <c r="V128" s="187">
        <v>1350</v>
      </c>
      <c r="W128" s="162" t="s">
        <v>1164</v>
      </c>
      <c r="X128" s="171">
        <v>1398.79</v>
      </c>
      <c r="Y128" s="177"/>
      <c r="Z128" s="118"/>
      <c r="AA128" s="171">
        <v>0</v>
      </c>
      <c r="AB128" s="177">
        <v>1398.79</v>
      </c>
      <c r="AC128" s="162" t="s">
        <v>39</v>
      </c>
      <c r="AD128" s="162"/>
      <c r="AE128" s="174" t="s">
        <v>1188</v>
      </c>
      <c r="AF128" s="163" t="s">
        <v>1317</v>
      </c>
    </row>
    <row r="129" spans="1:32" s="193" customFormat="1" ht="15.75" customHeight="1">
      <c r="A129" s="164" t="s">
        <v>435</v>
      </c>
      <c r="B129" s="110" t="s">
        <v>338</v>
      </c>
      <c r="C129" s="110"/>
      <c r="D129" s="163"/>
      <c r="E129" s="110" t="s">
        <v>436</v>
      </c>
      <c r="F129" s="110" t="s">
        <v>340</v>
      </c>
      <c r="G129" s="110" t="s">
        <v>437</v>
      </c>
      <c r="H129" s="110" t="s">
        <v>438</v>
      </c>
      <c r="I129" s="110" t="s">
        <v>273</v>
      </c>
      <c r="J129" s="110" t="s">
        <v>439</v>
      </c>
      <c r="K129" s="162">
        <v>42620</v>
      </c>
      <c r="L129" s="110" t="s">
        <v>30</v>
      </c>
      <c r="M129" s="110"/>
      <c r="N129" s="110"/>
      <c r="O129" s="110" t="s">
        <v>32</v>
      </c>
      <c r="P129" s="110"/>
      <c r="Q129" s="110"/>
      <c r="R129" s="110" t="s">
        <v>440</v>
      </c>
      <c r="S129" s="110"/>
      <c r="T129" s="110"/>
      <c r="U129" s="162">
        <v>42668</v>
      </c>
      <c r="V129" s="183">
        <v>2160</v>
      </c>
      <c r="W129" s="110" t="s">
        <v>1164</v>
      </c>
      <c r="X129" s="171">
        <v>2215.6799999999998</v>
      </c>
      <c r="Y129" s="177"/>
      <c r="Z129" s="155"/>
      <c r="AA129" s="171">
        <v>0</v>
      </c>
      <c r="AB129" s="177">
        <v>2215.6799999999998</v>
      </c>
      <c r="AC129" s="110" t="s">
        <v>39</v>
      </c>
      <c r="AD129" s="110"/>
      <c r="AE129" s="118" t="s">
        <v>1203</v>
      </c>
      <c r="AF129" s="163" t="s">
        <v>1329</v>
      </c>
    </row>
    <row r="130" spans="1:32" s="179" customFormat="1" ht="15.95" customHeight="1">
      <c r="A130" s="164" t="s">
        <v>1451</v>
      </c>
      <c r="B130" s="110" t="s">
        <v>338</v>
      </c>
      <c r="C130" s="110"/>
      <c r="D130" s="110"/>
      <c r="E130" s="110" t="s">
        <v>1452</v>
      </c>
      <c r="F130" s="110" t="s">
        <v>250</v>
      </c>
      <c r="G130" s="110" t="s">
        <v>1453</v>
      </c>
      <c r="H130" s="110" t="s">
        <v>1446</v>
      </c>
      <c r="I130" s="110" t="s">
        <v>246</v>
      </c>
      <c r="J130" s="110" t="s">
        <v>1454</v>
      </c>
      <c r="K130" s="162">
        <v>42543</v>
      </c>
      <c r="L130" s="110" t="s">
        <v>30</v>
      </c>
      <c r="M130" s="110"/>
      <c r="N130" s="110"/>
      <c r="O130" s="110" t="s">
        <v>189</v>
      </c>
      <c r="P130" s="110"/>
      <c r="Q130" s="110"/>
      <c r="R130" s="110" t="s">
        <v>1448</v>
      </c>
      <c r="S130" s="110"/>
      <c r="T130" s="110"/>
      <c r="U130" s="162">
        <v>42544</v>
      </c>
      <c r="V130" s="181"/>
      <c r="W130" s="178" t="s">
        <v>1164</v>
      </c>
      <c r="X130" s="182">
        <v>2104.86</v>
      </c>
      <c r="AA130" s="171">
        <v>0</v>
      </c>
      <c r="AB130" s="182">
        <v>2104.86</v>
      </c>
      <c r="AC130" s="179" t="s">
        <v>39</v>
      </c>
      <c r="AD130" s="180"/>
      <c r="AE130" t="s">
        <v>1455</v>
      </c>
    </row>
    <row r="131" spans="1:32" s="179" customFormat="1" ht="15.95" customHeight="1">
      <c r="A131" s="164" t="s">
        <v>1443</v>
      </c>
      <c r="B131" s="110" t="s">
        <v>338</v>
      </c>
      <c r="C131" s="110"/>
      <c r="D131" s="110"/>
      <c r="E131" s="110" t="s">
        <v>1444</v>
      </c>
      <c r="F131" s="110" t="s">
        <v>250</v>
      </c>
      <c r="G131" s="110" t="s">
        <v>1445</v>
      </c>
      <c r="H131" s="110" t="s">
        <v>1446</v>
      </c>
      <c r="I131" s="110" t="s">
        <v>246</v>
      </c>
      <c r="J131" s="110" t="s">
        <v>1447</v>
      </c>
      <c r="K131" s="162">
        <v>42492</v>
      </c>
      <c r="L131" s="110" t="s">
        <v>30</v>
      </c>
      <c r="M131" s="110"/>
      <c r="N131" s="110"/>
      <c r="O131" s="110" t="s">
        <v>189</v>
      </c>
      <c r="P131" s="110"/>
      <c r="Q131" s="110"/>
      <c r="R131" s="110" t="s">
        <v>1448</v>
      </c>
      <c r="S131" s="110"/>
      <c r="T131" s="110"/>
      <c r="U131" s="162">
        <v>42529</v>
      </c>
      <c r="V131" s="181"/>
      <c r="W131" s="178" t="s">
        <v>1164</v>
      </c>
      <c r="X131" s="182">
        <v>2112.4899999999998</v>
      </c>
      <c r="AA131" s="171">
        <v>0</v>
      </c>
      <c r="AB131" s="182">
        <v>2112.4899999999998</v>
      </c>
      <c r="AC131" s="179" t="s">
        <v>39</v>
      </c>
      <c r="AD131" s="180"/>
      <c r="AE131" t="s">
        <v>1449</v>
      </c>
    </row>
    <row r="132" spans="1:32" s="179" customFormat="1" ht="15.95" customHeight="1">
      <c r="A132" s="164" t="s">
        <v>1436</v>
      </c>
      <c r="B132" s="110" t="s">
        <v>244</v>
      </c>
      <c r="C132" s="110"/>
      <c r="D132" s="110">
        <v>27332734</v>
      </c>
      <c r="E132" s="110" t="s">
        <v>1437</v>
      </c>
      <c r="F132" s="110" t="s">
        <v>1438</v>
      </c>
      <c r="G132" s="110" t="s">
        <v>1439</v>
      </c>
      <c r="H132" s="110" t="s">
        <v>1440</v>
      </c>
      <c r="I132" s="110" t="s">
        <v>246</v>
      </c>
      <c r="J132" s="110" t="s">
        <v>1441</v>
      </c>
      <c r="K132" s="162">
        <v>42542</v>
      </c>
      <c r="L132" s="110" t="s">
        <v>30</v>
      </c>
      <c r="M132" s="110"/>
      <c r="N132" s="110"/>
      <c r="O132" s="110" t="s">
        <v>185</v>
      </c>
      <c r="P132" s="110"/>
      <c r="Q132" s="110"/>
      <c r="R132" s="110" t="s">
        <v>1442</v>
      </c>
      <c r="S132" s="110"/>
      <c r="T132" s="110"/>
      <c r="U132" s="162">
        <v>42527</v>
      </c>
      <c r="V132" s="181"/>
      <c r="W132" s="178"/>
      <c r="X132" s="171">
        <v>3520.82</v>
      </c>
      <c r="Y132" s="177">
        <v>1267.0899999999999</v>
      </c>
      <c r="AA132" s="171">
        <v>0</v>
      </c>
      <c r="AB132" s="177">
        <v>3520.82</v>
      </c>
      <c r="AC132" s="179" t="s">
        <v>39</v>
      </c>
      <c r="AD132" s="180"/>
      <c r="AE132" t="s">
        <v>1450</v>
      </c>
    </row>
    <row r="133" spans="1:32" s="179" customFormat="1" ht="15.95" customHeight="1">
      <c r="A133" s="164" t="s">
        <v>1429</v>
      </c>
      <c r="B133" s="110" t="s">
        <v>248</v>
      </c>
      <c r="C133" s="110"/>
      <c r="D133" s="110"/>
      <c r="E133" s="110" t="s">
        <v>1430</v>
      </c>
      <c r="F133" s="110" t="s">
        <v>250</v>
      </c>
      <c r="G133" s="110" t="s">
        <v>1431</v>
      </c>
      <c r="H133" s="110" t="s">
        <v>1432</v>
      </c>
      <c r="I133" s="110" t="s">
        <v>246</v>
      </c>
      <c r="J133" s="110" t="s">
        <v>1433</v>
      </c>
      <c r="K133" s="162">
        <v>42482</v>
      </c>
      <c r="L133" s="110" t="s">
        <v>30</v>
      </c>
      <c r="M133" s="110"/>
      <c r="N133" s="110"/>
      <c r="O133" s="110" t="s">
        <v>189</v>
      </c>
      <c r="P133" s="110"/>
      <c r="Q133" s="110"/>
      <c r="R133" s="110" t="s">
        <v>1434</v>
      </c>
      <c r="S133" s="110"/>
      <c r="T133" s="110"/>
      <c r="U133" s="162">
        <v>42508</v>
      </c>
      <c r="V133" s="181"/>
      <c r="W133" s="178" t="s">
        <v>1164</v>
      </c>
      <c r="X133" s="171">
        <v>2844.24</v>
      </c>
      <c r="AA133" s="171">
        <v>0</v>
      </c>
      <c r="AB133" s="177">
        <v>2844.24</v>
      </c>
      <c r="AC133" s="179" t="s">
        <v>39</v>
      </c>
      <c r="AD133" s="180"/>
      <c r="AE133" t="s">
        <v>1435</v>
      </c>
    </row>
    <row r="134" spans="1:32" s="179" customFormat="1" ht="15.95" customHeight="1">
      <c r="A134" s="164" t="s">
        <v>351</v>
      </c>
      <c r="B134" s="162" t="s">
        <v>282</v>
      </c>
      <c r="C134" s="162"/>
      <c r="D134" s="163"/>
      <c r="E134" s="162" t="s">
        <v>352</v>
      </c>
      <c r="F134" s="162" t="s">
        <v>250</v>
      </c>
      <c r="G134" s="162" t="s">
        <v>353</v>
      </c>
      <c r="H134" s="162" t="s">
        <v>354</v>
      </c>
      <c r="I134" s="162" t="s">
        <v>246</v>
      </c>
      <c r="J134" s="162" t="s">
        <v>355</v>
      </c>
      <c r="K134" s="162">
        <v>42582</v>
      </c>
      <c r="L134" s="162" t="s">
        <v>30</v>
      </c>
      <c r="M134" s="162"/>
      <c r="N134" s="162"/>
      <c r="O134" s="162" t="s">
        <v>191</v>
      </c>
      <c r="P134" s="162"/>
      <c r="Q134" s="162"/>
      <c r="R134" s="162" t="s">
        <v>356</v>
      </c>
      <c r="S134" s="162"/>
      <c r="T134" s="162"/>
      <c r="U134" s="162">
        <v>42613</v>
      </c>
      <c r="V134" s="187">
        <v>3201.96</v>
      </c>
      <c r="W134" s="162" t="s">
        <v>1164</v>
      </c>
      <c r="X134" s="171">
        <v>3317.7</v>
      </c>
      <c r="Y134" s="177"/>
      <c r="Z134" s="118"/>
      <c r="AA134" s="171">
        <v>0</v>
      </c>
      <c r="AB134" s="177">
        <v>3317.7</v>
      </c>
      <c r="AC134" s="162" t="s">
        <v>39</v>
      </c>
      <c r="AD134" s="162"/>
      <c r="AE134" s="174" t="s">
        <v>1190</v>
      </c>
      <c r="AF134" s="163" t="s">
        <v>1319</v>
      </c>
    </row>
    <row r="135" spans="1:32" s="193" customFormat="1" ht="15.75" customHeight="1">
      <c r="A135" s="164" t="s">
        <v>688</v>
      </c>
      <c r="B135" s="110" t="s">
        <v>248</v>
      </c>
      <c r="C135" s="110"/>
      <c r="D135" s="163"/>
      <c r="E135" s="110" t="s">
        <v>689</v>
      </c>
      <c r="F135" s="110" t="s">
        <v>250</v>
      </c>
      <c r="G135" s="110" t="s">
        <v>690</v>
      </c>
      <c r="H135" s="110" t="s">
        <v>691</v>
      </c>
      <c r="I135" s="110" t="s">
        <v>246</v>
      </c>
      <c r="J135" s="110" t="s">
        <v>692</v>
      </c>
      <c r="K135" s="162">
        <v>42739</v>
      </c>
      <c r="L135" s="110" t="s">
        <v>30</v>
      </c>
      <c r="M135" s="110" t="s">
        <v>31</v>
      </c>
      <c r="N135" s="110"/>
      <c r="O135" s="110" t="s">
        <v>189</v>
      </c>
      <c r="P135" s="110"/>
      <c r="Q135" s="110"/>
      <c r="R135" s="110" t="s">
        <v>693</v>
      </c>
      <c r="S135" s="110" t="s">
        <v>322</v>
      </c>
      <c r="T135" s="110"/>
      <c r="U135" s="162">
        <v>42745</v>
      </c>
      <c r="V135" s="183">
        <v>2705.88</v>
      </c>
      <c r="W135" s="110" t="s">
        <v>1164</v>
      </c>
      <c r="X135" s="171">
        <v>2720.27</v>
      </c>
      <c r="Y135" s="177"/>
      <c r="Z135" s="155"/>
      <c r="AA135" s="171">
        <v>0</v>
      </c>
      <c r="AB135" s="177">
        <v>2720.27</v>
      </c>
      <c r="AC135" s="110" t="s">
        <v>39</v>
      </c>
      <c r="AD135" s="110"/>
      <c r="AE135" s="118" t="s">
        <v>1248</v>
      </c>
      <c r="AF135" s="163" t="s">
        <v>1358</v>
      </c>
    </row>
    <row r="136" spans="1:32" s="179" customFormat="1" ht="15.95" customHeight="1">
      <c r="A136" s="164" t="s">
        <v>688</v>
      </c>
      <c r="B136" s="110" t="s">
        <v>248</v>
      </c>
      <c r="C136" s="110"/>
      <c r="D136" s="110"/>
      <c r="E136" s="110" t="s">
        <v>1426</v>
      </c>
      <c r="F136" s="110" t="s">
        <v>250</v>
      </c>
      <c r="G136" s="110" t="s">
        <v>264</v>
      </c>
      <c r="H136" s="110" t="s">
        <v>265</v>
      </c>
      <c r="I136" s="110" t="s">
        <v>246</v>
      </c>
      <c r="J136" s="110" t="s">
        <v>1427</v>
      </c>
      <c r="K136" s="162">
        <v>42532</v>
      </c>
      <c r="L136" s="110" t="s">
        <v>30</v>
      </c>
      <c r="M136" s="110"/>
      <c r="N136" s="110"/>
      <c r="O136" s="110" t="s">
        <v>189</v>
      </c>
      <c r="P136" s="110" t="s">
        <v>37</v>
      </c>
      <c r="Q136" s="110"/>
      <c r="R136" s="110" t="s">
        <v>322</v>
      </c>
      <c r="S136" s="110"/>
      <c r="T136" s="110"/>
      <c r="U136" s="162">
        <v>42544</v>
      </c>
      <c r="V136" s="181"/>
      <c r="W136" s="178" t="s">
        <v>1164</v>
      </c>
      <c r="X136" s="177">
        <v>2399.5500000000002</v>
      </c>
      <c r="AA136" s="171">
        <v>0</v>
      </c>
      <c r="AB136" s="177">
        <v>2399.5500000000002</v>
      </c>
      <c r="AC136" s="179" t="s">
        <v>39</v>
      </c>
      <c r="AD136" s="180"/>
      <c r="AE136" t="s">
        <v>1428</v>
      </c>
    </row>
    <row r="137" spans="1:32" s="179" customFormat="1" ht="15.95" customHeight="1">
      <c r="A137" s="164" t="s">
        <v>357</v>
      </c>
      <c r="B137" s="162" t="s">
        <v>248</v>
      </c>
      <c r="C137" s="162"/>
      <c r="D137" s="163"/>
      <c r="E137" s="162" t="s">
        <v>358</v>
      </c>
      <c r="F137" s="162" t="s">
        <v>250</v>
      </c>
      <c r="G137" s="162" t="s">
        <v>359</v>
      </c>
      <c r="H137" s="162" t="s">
        <v>360</v>
      </c>
      <c r="I137" s="162" t="s">
        <v>246</v>
      </c>
      <c r="J137" s="162" t="s">
        <v>361</v>
      </c>
      <c r="K137" s="162">
        <v>42606</v>
      </c>
      <c r="L137" s="162" t="s">
        <v>30</v>
      </c>
      <c r="M137" s="162"/>
      <c r="N137" s="162"/>
      <c r="O137" s="162" t="s">
        <v>189</v>
      </c>
      <c r="P137" s="162"/>
      <c r="Q137" s="162"/>
      <c r="R137" s="162" t="s">
        <v>362</v>
      </c>
      <c r="S137" s="162" t="s">
        <v>363</v>
      </c>
      <c r="T137" s="162"/>
      <c r="U137" s="162">
        <v>42633</v>
      </c>
      <c r="V137" s="187">
        <v>2570.59</v>
      </c>
      <c r="W137" s="162" t="s">
        <v>1164</v>
      </c>
      <c r="X137" s="171">
        <v>2666.83</v>
      </c>
      <c r="Y137" s="177"/>
      <c r="Z137" s="118"/>
      <c r="AA137" s="171">
        <v>0</v>
      </c>
      <c r="AB137" s="177">
        <v>2666.83</v>
      </c>
      <c r="AC137" s="162" t="s">
        <v>39</v>
      </c>
      <c r="AD137" s="162"/>
      <c r="AE137" s="174" t="s">
        <v>1191</v>
      </c>
      <c r="AF137" s="163" t="s">
        <v>1320</v>
      </c>
    </row>
    <row r="138" spans="1:32" s="179" customFormat="1" ht="15.75" customHeight="1">
      <c r="A138" s="162" t="s">
        <v>255</v>
      </c>
      <c r="B138" s="162" t="s">
        <v>256</v>
      </c>
      <c r="C138" s="162"/>
      <c r="D138" s="163"/>
      <c r="E138" s="162" t="s">
        <v>257</v>
      </c>
      <c r="F138" s="162" t="s">
        <v>250</v>
      </c>
      <c r="G138" s="162" t="s">
        <v>258</v>
      </c>
      <c r="H138" s="162" t="s">
        <v>259</v>
      </c>
      <c r="I138" s="162" t="s">
        <v>246</v>
      </c>
      <c r="J138" s="162" t="s">
        <v>260</v>
      </c>
      <c r="K138" s="162">
        <v>42570</v>
      </c>
      <c r="L138" s="162" t="s">
        <v>30</v>
      </c>
      <c r="M138" s="162"/>
      <c r="N138" s="162"/>
      <c r="O138" s="162" t="s">
        <v>211</v>
      </c>
      <c r="P138" s="162"/>
      <c r="Q138" s="162"/>
      <c r="R138" s="162" t="s">
        <v>261</v>
      </c>
      <c r="S138" s="162"/>
      <c r="T138" s="162"/>
      <c r="U138" s="162">
        <v>42598</v>
      </c>
      <c r="V138" s="187">
        <v>1623.53</v>
      </c>
      <c r="W138" s="162" t="s">
        <v>1164</v>
      </c>
      <c r="X138" s="171">
        <v>1626.09</v>
      </c>
      <c r="Y138" s="177"/>
      <c r="Z138" s="130"/>
      <c r="AA138" s="171">
        <v>0</v>
      </c>
      <c r="AB138" s="177">
        <v>1626.09</v>
      </c>
      <c r="AC138" s="162" t="s">
        <v>39</v>
      </c>
      <c r="AD138" s="162"/>
      <c r="AE138" s="174" t="s">
        <v>1177</v>
      </c>
      <c r="AF138" s="163" t="s">
        <v>1310</v>
      </c>
    </row>
    <row r="139" spans="1:32" s="193" customFormat="1" ht="15.75" customHeight="1">
      <c r="A139" s="164" t="s">
        <v>470</v>
      </c>
      <c r="B139" s="110" t="s">
        <v>338</v>
      </c>
      <c r="C139" s="110"/>
      <c r="D139" s="163"/>
      <c r="E139" s="110" t="s">
        <v>471</v>
      </c>
      <c r="F139" s="110" t="s">
        <v>472</v>
      </c>
      <c r="G139" s="110" t="s">
        <v>473</v>
      </c>
      <c r="H139" s="110" t="s">
        <v>474</v>
      </c>
      <c r="I139" s="110" t="s">
        <v>246</v>
      </c>
      <c r="J139" s="110" t="s">
        <v>475</v>
      </c>
      <c r="K139" s="162">
        <v>42639</v>
      </c>
      <c r="L139" s="110" t="s">
        <v>30</v>
      </c>
      <c r="M139" s="110"/>
      <c r="N139" s="110"/>
      <c r="O139" s="110" t="s">
        <v>32</v>
      </c>
      <c r="P139" s="110" t="s">
        <v>189</v>
      </c>
      <c r="Q139" s="110"/>
      <c r="R139" s="110" t="s">
        <v>443</v>
      </c>
      <c r="S139" s="110" t="s">
        <v>476</v>
      </c>
      <c r="T139" s="110" t="s">
        <v>445</v>
      </c>
      <c r="U139" s="162">
        <v>42654</v>
      </c>
      <c r="V139" s="183">
        <v>2200</v>
      </c>
      <c r="W139" s="110" t="s">
        <v>1165</v>
      </c>
      <c r="X139" s="171">
        <v>2040.9</v>
      </c>
      <c r="Y139" s="177"/>
      <c r="Z139" s="155"/>
      <c r="AA139" s="171">
        <v>0</v>
      </c>
      <c r="AB139" s="177">
        <v>2040.9</v>
      </c>
      <c r="AC139" s="110" t="s">
        <v>39</v>
      </c>
      <c r="AD139" s="110"/>
      <c r="AE139" s="118" t="s">
        <v>1209</v>
      </c>
      <c r="AF139" s="163" t="s">
        <v>1335</v>
      </c>
    </row>
    <row r="140" spans="1:32" s="179" customFormat="1" ht="15.95" customHeight="1">
      <c r="A140" s="164" t="s">
        <v>1422</v>
      </c>
      <c r="B140" s="110" t="s">
        <v>338</v>
      </c>
      <c r="C140" s="110"/>
      <c r="D140" s="110"/>
      <c r="E140" s="110" t="s">
        <v>1423</v>
      </c>
      <c r="F140" s="110" t="s">
        <v>297</v>
      </c>
      <c r="G140" s="110" t="s">
        <v>581</v>
      </c>
      <c r="H140" s="110" t="s">
        <v>582</v>
      </c>
      <c r="I140" s="110" t="s">
        <v>273</v>
      </c>
      <c r="J140" s="110" t="s">
        <v>1424</v>
      </c>
      <c r="K140" s="162">
        <v>42571</v>
      </c>
      <c r="L140" s="110" t="s">
        <v>30</v>
      </c>
      <c r="M140" s="110"/>
      <c r="N140" s="110"/>
      <c r="O140" s="110" t="s">
        <v>32</v>
      </c>
      <c r="P140" s="110"/>
      <c r="Q140" s="110"/>
      <c r="R140" s="110" t="s">
        <v>1425</v>
      </c>
      <c r="S140" s="110"/>
      <c r="T140" s="110"/>
      <c r="U140" s="162">
        <v>42563</v>
      </c>
      <c r="V140" s="181">
        <v>990</v>
      </c>
      <c r="W140" s="178" t="s">
        <v>1166</v>
      </c>
      <c r="X140" s="182">
        <v>1188</v>
      </c>
      <c r="AA140" s="171">
        <v>0</v>
      </c>
      <c r="AB140" s="182">
        <v>1188</v>
      </c>
      <c r="AC140" s="179" t="s">
        <v>39</v>
      </c>
      <c r="AD140" s="180"/>
    </row>
    <row r="141" spans="1:32" s="193" customFormat="1" ht="15.75" customHeight="1">
      <c r="A141" s="164" t="s">
        <v>719</v>
      </c>
      <c r="B141" s="110" t="s">
        <v>338</v>
      </c>
      <c r="C141" s="110"/>
      <c r="D141" s="163"/>
      <c r="E141" s="110" t="s">
        <v>720</v>
      </c>
      <c r="F141" s="110" t="s">
        <v>250</v>
      </c>
      <c r="G141" s="110" t="s">
        <v>493</v>
      </c>
      <c r="H141" s="110" t="s">
        <v>494</v>
      </c>
      <c r="I141" s="110" t="s">
        <v>246</v>
      </c>
      <c r="J141" s="110" t="s">
        <v>721</v>
      </c>
      <c r="K141" s="162">
        <v>42742</v>
      </c>
      <c r="L141" s="110" t="s">
        <v>30</v>
      </c>
      <c r="M141" s="110"/>
      <c r="N141" s="110"/>
      <c r="O141" s="110" t="s">
        <v>189</v>
      </c>
      <c r="P141" s="110"/>
      <c r="Q141" s="110"/>
      <c r="R141" s="110" t="s">
        <v>722</v>
      </c>
      <c r="S141" s="110" t="s">
        <v>723</v>
      </c>
      <c r="T141" s="110"/>
      <c r="U141" s="162">
        <v>42752</v>
      </c>
      <c r="V141" s="183">
        <v>2976.47</v>
      </c>
      <c r="W141" s="110" t="s">
        <v>1164</v>
      </c>
      <c r="X141" s="171">
        <v>3093.22</v>
      </c>
      <c r="Y141" s="177"/>
      <c r="Z141" s="155"/>
      <c r="AA141" s="171">
        <v>0</v>
      </c>
      <c r="AB141" s="177">
        <v>3093.22</v>
      </c>
      <c r="AC141" s="110" t="s">
        <v>39</v>
      </c>
      <c r="AD141" s="110"/>
      <c r="AE141" s="118" t="s">
        <v>1253</v>
      </c>
      <c r="AF141" s="163" t="s">
        <v>1359</v>
      </c>
    </row>
    <row r="142" spans="1:32" s="193" customFormat="1" ht="15.75" customHeight="1">
      <c r="A142" s="164" t="s">
        <v>662</v>
      </c>
      <c r="B142" s="110" t="s">
        <v>248</v>
      </c>
      <c r="C142" s="110"/>
      <c r="D142" s="163"/>
      <c r="E142" s="110" t="s">
        <v>663</v>
      </c>
      <c r="F142" s="110" t="s">
        <v>312</v>
      </c>
      <c r="G142" s="110" t="s">
        <v>664</v>
      </c>
      <c r="H142" s="110" t="s">
        <v>665</v>
      </c>
      <c r="I142" s="110" t="s">
        <v>273</v>
      </c>
      <c r="J142" s="110" t="s">
        <v>666</v>
      </c>
      <c r="K142" s="162">
        <v>42704</v>
      </c>
      <c r="L142" s="110" t="s">
        <v>30</v>
      </c>
      <c r="M142" s="110"/>
      <c r="N142" s="110"/>
      <c r="O142" s="110" t="s">
        <v>189</v>
      </c>
      <c r="P142" s="110"/>
      <c r="Q142" s="110"/>
      <c r="R142" s="110" t="s">
        <v>532</v>
      </c>
      <c r="S142" s="110"/>
      <c r="T142" s="110"/>
      <c r="U142" s="162">
        <v>42745</v>
      </c>
      <c r="V142" s="183">
        <v>720</v>
      </c>
      <c r="W142" s="110" t="s">
        <v>1167</v>
      </c>
      <c r="X142" s="171">
        <v>685.1</v>
      </c>
      <c r="Y142" s="177"/>
      <c r="Z142" s="155" t="s">
        <v>1998</v>
      </c>
      <c r="AA142" s="171">
        <v>0</v>
      </c>
      <c r="AB142" s="177">
        <v>685.1</v>
      </c>
      <c r="AC142" s="110" t="s">
        <v>39</v>
      </c>
      <c r="AD142" s="110"/>
      <c r="AE142" s="118" t="s">
        <v>1243</v>
      </c>
      <c r="AF142" s="163" t="s">
        <v>1355</v>
      </c>
    </row>
    <row r="143" spans="1:32" s="193" customFormat="1" ht="15.75" customHeight="1">
      <c r="A143" s="164" t="s">
        <v>627</v>
      </c>
      <c r="B143" s="110" t="s">
        <v>282</v>
      </c>
      <c r="C143" s="110"/>
      <c r="D143" s="163">
        <v>27899790</v>
      </c>
      <c r="E143" s="110" t="s">
        <v>628</v>
      </c>
      <c r="F143" s="110" t="s">
        <v>297</v>
      </c>
      <c r="G143" s="110" t="s">
        <v>629</v>
      </c>
      <c r="H143" s="110" t="s">
        <v>630</v>
      </c>
      <c r="I143" s="110" t="s">
        <v>246</v>
      </c>
      <c r="J143" s="110" t="s">
        <v>631</v>
      </c>
      <c r="K143" s="162">
        <v>42704</v>
      </c>
      <c r="L143" s="110" t="s">
        <v>30</v>
      </c>
      <c r="M143" s="110"/>
      <c r="N143" s="110"/>
      <c r="O143" s="110" t="s">
        <v>185</v>
      </c>
      <c r="P143" s="110"/>
      <c r="Q143" s="110"/>
      <c r="R143" s="110" t="s">
        <v>632</v>
      </c>
      <c r="S143" s="110"/>
      <c r="T143" s="110"/>
      <c r="U143" s="162">
        <v>42711</v>
      </c>
      <c r="V143" s="183">
        <v>2800</v>
      </c>
      <c r="W143" s="110" t="s">
        <v>1166</v>
      </c>
      <c r="X143" s="171">
        <v>3360</v>
      </c>
      <c r="Y143" s="177"/>
      <c r="Z143" s="155"/>
      <c r="AA143" s="171">
        <v>0</v>
      </c>
      <c r="AB143" s="177">
        <v>3360</v>
      </c>
      <c r="AC143" s="110" t="s">
        <v>39</v>
      </c>
      <c r="AD143" s="110"/>
      <c r="AE143" s="118" t="s">
        <v>1238</v>
      </c>
      <c r="AF143" s="163">
        <v>2676008701</v>
      </c>
    </row>
    <row r="144" spans="1:32" s="193" customFormat="1" ht="15.75" customHeight="1">
      <c r="A144" s="164" t="s">
        <v>558</v>
      </c>
      <c r="B144" s="110" t="s">
        <v>338</v>
      </c>
      <c r="C144" s="110"/>
      <c r="D144" s="163"/>
      <c r="E144" s="110" t="s">
        <v>559</v>
      </c>
      <c r="F144" s="110" t="s">
        <v>250</v>
      </c>
      <c r="G144" s="110" t="s">
        <v>417</v>
      </c>
      <c r="H144" s="110" t="s">
        <v>418</v>
      </c>
      <c r="I144" s="110" t="s">
        <v>273</v>
      </c>
      <c r="J144" s="110" t="s">
        <v>560</v>
      </c>
      <c r="K144" s="162">
        <v>42642</v>
      </c>
      <c r="L144" s="110" t="s">
        <v>30</v>
      </c>
      <c r="M144" s="110"/>
      <c r="N144" s="110"/>
      <c r="O144" s="110" t="s">
        <v>187</v>
      </c>
      <c r="P144" s="110"/>
      <c r="Q144" s="110"/>
      <c r="R144" s="110" t="s">
        <v>420</v>
      </c>
      <c r="S144" s="110"/>
      <c r="T144" s="110"/>
      <c r="U144" s="162">
        <v>42682</v>
      </c>
      <c r="V144" s="183">
        <v>1352.94</v>
      </c>
      <c r="W144" s="110" t="s">
        <v>1164</v>
      </c>
      <c r="X144" s="171">
        <v>1460.57</v>
      </c>
      <c r="Y144" s="177"/>
      <c r="Z144" s="155"/>
      <c r="AA144" s="171">
        <v>0</v>
      </c>
      <c r="AB144" s="177">
        <v>1460.57</v>
      </c>
      <c r="AC144" s="110" t="s">
        <v>39</v>
      </c>
      <c r="AD144" s="110" t="s">
        <v>1173</v>
      </c>
      <c r="AE144" s="118" t="s">
        <v>1225</v>
      </c>
      <c r="AF144" s="163" t="s">
        <v>1345</v>
      </c>
    </row>
    <row r="145" spans="1:32" s="193" customFormat="1" ht="15.75" customHeight="1">
      <c r="A145" s="164" t="s">
        <v>548</v>
      </c>
      <c r="B145" s="110" t="s">
        <v>244</v>
      </c>
      <c r="C145" s="110"/>
      <c r="D145" s="163">
        <v>27893655</v>
      </c>
      <c r="E145" s="110" t="s">
        <v>549</v>
      </c>
      <c r="F145" s="110" t="s">
        <v>550</v>
      </c>
      <c r="G145" s="110" t="s">
        <v>551</v>
      </c>
      <c r="H145" s="110" t="s">
        <v>552</v>
      </c>
      <c r="I145" s="110" t="s">
        <v>273</v>
      </c>
      <c r="J145" s="165" t="s">
        <v>553</v>
      </c>
      <c r="K145" s="162">
        <v>42675</v>
      </c>
      <c r="L145" s="110" t="s">
        <v>30</v>
      </c>
      <c r="M145" s="110"/>
      <c r="N145" s="110"/>
      <c r="O145" s="110" t="s">
        <v>185</v>
      </c>
      <c r="P145" s="110"/>
      <c r="Q145" s="110"/>
      <c r="R145" s="110" t="s">
        <v>428</v>
      </c>
      <c r="S145" s="110"/>
      <c r="T145" s="110"/>
      <c r="U145" s="162">
        <v>42696</v>
      </c>
      <c r="V145" s="183">
        <v>1750</v>
      </c>
      <c r="W145" s="110" t="s">
        <v>1165</v>
      </c>
      <c r="X145" s="171">
        <v>1678.8</v>
      </c>
      <c r="Y145" s="177"/>
      <c r="Z145" s="155"/>
      <c r="AA145" s="171">
        <v>0</v>
      </c>
      <c r="AB145" s="177">
        <v>1678.8</v>
      </c>
      <c r="AC145" s="110" t="s">
        <v>39</v>
      </c>
      <c r="AD145" s="110"/>
      <c r="AE145" s="118" t="s">
        <v>1223</v>
      </c>
      <c r="AF145" s="163">
        <v>281867</v>
      </c>
    </row>
    <row r="146" spans="1:32" s="193" customFormat="1" ht="15.75" customHeight="1">
      <c r="A146" s="164" t="s">
        <v>529</v>
      </c>
      <c r="B146" s="110" t="s">
        <v>248</v>
      </c>
      <c r="C146" s="110"/>
      <c r="D146" s="163"/>
      <c r="E146" s="110" t="s">
        <v>530</v>
      </c>
      <c r="F146" s="110" t="s">
        <v>304</v>
      </c>
      <c r="G146" s="162" t="s">
        <v>305</v>
      </c>
      <c r="H146" s="110" t="s">
        <v>306</v>
      </c>
      <c r="I146" s="110" t="s">
        <v>246</v>
      </c>
      <c r="J146" s="110" t="s">
        <v>531</v>
      </c>
      <c r="K146" s="162">
        <v>42685</v>
      </c>
      <c r="L146" s="110" t="s">
        <v>30</v>
      </c>
      <c r="M146" s="110"/>
      <c r="N146" s="110"/>
      <c r="O146" s="110" t="s">
        <v>189</v>
      </c>
      <c r="P146" s="110"/>
      <c r="Q146" s="110"/>
      <c r="R146" s="110" t="s">
        <v>309</v>
      </c>
      <c r="S146" s="110" t="s">
        <v>532</v>
      </c>
      <c r="T146" s="110" t="s">
        <v>533</v>
      </c>
      <c r="U146" s="162">
        <v>42675</v>
      </c>
      <c r="V146" s="183">
        <v>2689</v>
      </c>
      <c r="W146" s="110" t="s">
        <v>1165</v>
      </c>
      <c r="X146" s="171">
        <v>2635.72</v>
      </c>
      <c r="Y146" s="177"/>
      <c r="Z146" s="155"/>
      <c r="AA146" s="171">
        <v>0</v>
      </c>
      <c r="AB146" s="177">
        <v>2635.72</v>
      </c>
      <c r="AC146" s="110" t="s">
        <v>39</v>
      </c>
      <c r="AD146" s="110"/>
      <c r="AE146" s="118" t="s">
        <v>1219</v>
      </c>
      <c r="AF146" s="163">
        <v>757617</v>
      </c>
    </row>
    <row r="147" spans="1:32" s="193" customFormat="1" ht="15.75" customHeight="1">
      <c r="A147" s="164" t="s">
        <v>514</v>
      </c>
      <c r="B147" s="110" t="s">
        <v>282</v>
      </c>
      <c r="C147" s="110"/>
      <c r="D147" s="163"/>
      <c r="E147" s="110" t="s">
        <v>515</v>
      </c>
      <c r="F147" s="110" t="s">
        <v>297</v>
      </c>
      <c r="G147" s="110" t="s">
        <v>298</v>
      </c>
      <c r="H147" s="162" t="s">
        <v>299</v>
      </c>
      <c r="I147" s="162" t="s">
        <v>273</v>
      </c>
      <c r="J147" s="110" t="s">
        <v>516</v>
      </c>
      <c r="K147" s="162">
        <v>42710</v>
      </c>
      <c r="L147" s="110" t="s">
        <v>30</v>
      </c>
      <c r="M147" s="110"/>
      <c r="N147" s="110"/>
      <c r="O147" s="110" t="s">
        <v>191</v>
      </c>
      <c r="P147" s="110"/>
      <c r="Q147" s="110"/>
      <c r="R147" s="110" t="s">
        <v>517</v>
      </c>
      <c r="S147" s="110"/>
      <c r="T147" s="110"/>
      <c r="U147" s="162">
        <v>42809</v>
      </c>
      <c r="V147" s="183">
        <v>3150</v>
      </c>
      <c r="W147" s="110" t="s">
        <v>1166</v>
      </c>
      <c r="X147" s="171">
        <v>3780</v>
      </c>
      <c r="Y147" s="177"/>
      <c r="Z147" s="155"/>
      <c r="AA147" s="171">
        <v>0</v>
      </c>
      <c r="AB147" s="177">
        <v>3780</v>
      </c>
      <c r="AC147" s="110" t="s">
        <v>39</v>
      </c>
      <c r="AD147" s="110" t="s">
        <v>1172</v>
      </c>
      <c r="AE147" s="118" t="s">
        <v>1217</v>
      </c>
      <c r="AF147" s="163">
        <v>2676022436</v>
      </c>
    </row>
    <row r="148" spans="1:32" s="193" customFormat="1" ht="15.75" customHeight="1">
      <c r="A148" s="164" t="s">
        <v>496</v>
      </c>
      <c r="B148" s="110" t="s">
        <v>282</v>
      </c>
      <c r="C148" s="110"/>
      <c r="D148" s="163">
        <v>27537368</v>
      </c>
      <c r="E148" s="110" t="s">
        <v>497</v>
      </c>
      <c r="F148" s="110" t="s">
        <v>410</v>
      </c>
      <c r="G148" s="110" t="s">
        <v>411</v>
      </c>
      <c r="H148" s="162" t="s">
        <v>412</v>
      </c>
      <c r="I148" s="110" t="s">
        <v>273</v>
      </c>
      <c r="J148" s="110" t="s">
        <v>498</v>
      </c>
      <c r="K148" s="162">
        <v>42600</v>
      </c>
      <c r="L148" s="110" t="s">
        <v>30</v>
      </c>
      <c r="M148" s="110"/>
      <c r="N148" s="110"/>
      <c r="O148" s="110" t="s">
        <v>191</v>
      </c>
      <c r="P148" s="110"/>
      <c r="Q148" s="110"/>
      <c r="R148" s="110" t="s">
        <v>499</v>
      </c>
      <c r="S148" s="110"/>
      <c r="T148" s="110"/>
      <c r="U148" s="162">
        <v>42668</v>
      </c>
      <c r="V148" s="183">
        <v>1495</v>
      </c>
      <c r="W148" s="110" t="s">
        <v>1165</v>
      </c>
      <c r="X148" s="171">
        <v>1471.94</v>
      </c>
      <c r="Y148" s="177"/>
      <c r="Z148" s="155"/>
      <c r="AA148" s="171">
        <v>0</v>
      </c>
      <c r="AB148" s="177">
        <v>1471.94</v>
      </c>
      <c r="AC148" s="110" t="s">
        <v>39</v>
      </c>
      <c r="AD148" s="110"/>
      <c r="AE148" s="118" t="s">
        <v>1214</v>
      </c>
      <c r="AF148" s="163" t="s">
        <v>1339</v>
      </c>
    </row>
    <row r="149" spans="1:32" s="193" customFormat="1" ht="15.75" customHeight="1">
      <c r="A149" s="164" t="s">
        <v>1397</v>
      </c>
      <c r="B149" s="110" t="s">
        <v>338</v>
      </c>
      <c r="C149" s="110"/>
      <c r="D149" s="163"/>
      <c r="E149" s="110" t="s">
        <v>441</v>
      </c>
      <c r="F149" s="110" t="s">
        <v>340</v>
      </c>
      <c r="G149" s="110" t="s">
        <v>437</v>
      </c>
      <c r="H149" s="110" t="s">
        <v>438</v>
      </c>
      <c r="I149" s="110" t="s">
        <v>273</v>
      </c>
      <c r="J149" s="110" t="s">
        <v>442</v>
      </c>
      <c r="K149" s="162">
        <v>42618</v>
      </c>
      <c r="L149" s="110" t="s">
        <v>30</v>
      </c>
      <c r="M149" s="110"/>
      <c r="N149" s="110"/>
      <c r="O149" s="110" t="s">
        <v>32</v>
      </c>
      <c r="P149" s="110" t="s">
        <v>189</v>
      </c>
      <c r="Q149" s="110"/>
      <c r="R149" s="110" t="s">
        <v>443</v>
      </c>
      <c r="S149" s="110" t="s">
        <v>444</v>
      </c>
      <c r="T149" s="110" t="s">
        <v>445</v>
      </c>
      <c r="U149" s="162">
        <v>42668</v>
      </c>
      <c r="V149" s="183">
        <v>1260</v>
      </c>
      <c r="W149" s="110" t="s">
        <v>1164</v>
      </c>
      <c r="X149" s="171">
        <v>1313.58</v>
      </c>
      <c r="Y149" s="177"/>
      <c r="Z149" s="155"/>
      <c r="AA149" s="171">
        <v>0</v>
      </c>
      <c r="AB149" s="177">
        <v>1313.58</v>
      </c>
      <c r="AC149" s="110" t="s">
        <v>39</v>
      </c>
      <c r="AD149" s="110"/>
      <c r="AE149" s="118" t="s">
        <v>1204</v>
      </c>
      <c r="AF149" s="163" t="s">
        <v>1330</v>
      </c>
    </row>
    <row r="150" spans="1:32" s="193" customFormat="1" ht="15.75" customHeight="1">
      <c r="A150" s="164" t="s">
        <v>390</v>
      </c>
      <c r="B150" s="162" t="s">
        <v>248</v>
      </c>
      <c r="C150" s="162"/>
      <c r="D150" s="163">
        <v>27661929</v>
      </c>
      <c r="E150" s="162" t="s">
        <v>391</v>
      </c>
      <c r="F150" s="162" t="s">
        <v>304</v>
      </c>
      <c r="G150" s="162" t="s">
        <v>305</v>
      </c>
      <c r="H150" s="162" t="s">
        <v>306</v>
      </c>
      <c r="I150" s="162" t="s">
        <v>273</v>
      </c>
      <c r="J150" s="162" t="s">
        <v>392</v>
      </c>
      <c r="K150" s="162">
        <v>42625</v>
      </c>
      <c r="L150" s="162" t="s">
        <v>30</v>
      </c>
      <c r="M150" s="162"/>
      <c r="N150" s="162"/>
      <c r="O150" s="162" t="s">
        <v>189</v>
      </c>
      <c r="P150" s="162"/>
      <c r="Q150" s="162"/>
      <c r="R150" s="162" t="s">
        <v>309</v>
      </c>
      <c r="S150" s="162"/>
      <c r="T150" s="162"/>
      <c r="U150" s="162">
        <v>42619</v>
      </c>
      <c r="V150" s="183">
        <v>2689</v>
      </c>
      <c r="W150" s="162" t="s">
        <v>1165</v>
      </c>
      <c r="X150" s="171">
        <v>2426.21</v>
      </c>
      <c r="Y150" s="177"/>
      <c r="Z150" s="155"/>
      <c r="AA150" s="171">
        <v>0</v>
      </c>
      <c r="AB150" s="177">
        <v>2426.21</v>
      </c>
      <c r="AC150" s="162" t="s">
        <v>39</v>
      </c>
      <c r="AD150" s="162"/>
      <c r="AE150" s="174" t="s">
        <v>1196</v>
      </c>
      <c r="AF150" s="163">
        <v>737758</v>
      </c>
    </row>
    <row r="151" spans="1:32" s="179" customFormat="1" ht="15.75" customHeight="1">
      <c r="A151" s="164" t="s">
        <v>302</v>
      </c>
      <c r="B151" s="162" t="s">
        <v>248</v>
      </c>
      <c r="C151" s="162"/>
      <c r="D151" s="163"/>
      <c r="E151" s="162" t="s">
        <v>303</v>
      </c>
      <c r="F151" s="162" t="s">
        <v>304</v>
      </c>
      <c r="G151" s="162" t="s">
        <v>305</v>
      </c>
      <c r="H151" s="162" t="s">
        <v>306</v>
      </c>
      <c r="I151" s="162" t="s">
        <v>273</v>
      </c>
      <c r="J151" s="162" t="s">
        <v>307</v>
      </c>
      <c r="K151" s="162">
        <v>42618</v>
      </c>
      <c r="L151" s="162" t="s">
        <v>30</v>
      </c>
      <c r="M151" s="162"/>
      <c r="N151" s="162"/>
      <c r="O151" s="162" t="s">
        <v>189</v>
      </c>
      <c r="P151" s="162"/>
      <c r="Q151" s="162"/>
      <c r="R151" s="162" t="s">
        <v>308</v>
      </c>
      <c r="S151" s="162" t="s">
        <v>309</v>
      </c>
      <c r="T151" s="162"/>
      <c r="U151" s="162">
        <v>42605</v>
      </c>
      <c r="V151" s="187">
        <v>2979</v>
      </c>
      <c r="W151" s="162" t="s">
        <v>1165</v>
      </c>
      <c r="X151" s="171">
        <v>2739.06</v>
      </c>
      <c r="Y151" s="177"/>
      <c r="Z151" s="118"/>
      <c r="AA151" s="171">
        <v>0</v>
      </c>
      <c r="AB151" s="177">
        <v>2739.06</v>
      </c>
      <c r="AC151" s="162" t="s">
        <v>39</v>
      </c>
      <c r="AD151" s="162"/>
      <c r="AE151" s="174" t="s">
        <v>1183</v>
      </c>
      <c r="AF151" s="163">
        <v>732828</v>
      </c>
    </row>
    <row r="152" spans="1:32" s="179" customFormat="1" ht="15.95" customHeight="1">
      <c r="A152" s="164" t="s">
        <v>1418</v>
      </c>
      <c r="B152" s="110" t="s">
        <v>338</v>
      </c>
      <c r="C152" s="110"/>
      <c r="D152" s="110"/>
      <c r="E152" s="110" t="s">
        <v>1419</v>
      </c>
      <c r="F152" s="110" t="s">
        <v>250</v>
      </c>
      <c r="G152" s="110" t="s">
        <v>1420</v>
      </c>
      <c r="H152" s="110" t="s">
        <v>607</v>
      </c>
      <c r="I152" s="110" t="s">
        <v>246</v>
      </c>
      <c r="J152" s="110" t="s">
        <v>1421</v>
      </c>
      <c r="K152" s="162">
        <v>42527</v>
      </c>
      <c r="L152" s="110" t="s">
        <v>30</v>
      </c>
      <c r="M152" s="110"/>
      <c r="N152" s="110"/>
      <c r="O152" s="110" t="s">
        <v>187</v>
      </c>
      <c r="P152" s="110"/>
      <c r="Q152" s="110"/>
      <c r="R152" s="110" t="s">
        <v>420</v>
      </c>
      <c r="S152" s="110"/>
      <c r="T152" s="110"/>
      <c r="U152" s="162">
        <v>42529</v>
      </c>
      <c r="V152" s="181"/>
      <c r="W152" s="178"/>
      <c r="X152" s="182">
        <v>2323.7399999999998</v>
      </c>
      <c r="AB152" s="182">
        <v>2323.7399999999998</v>
      </c>
      <c r="AC152" s="179" t="s">
        <v>39</v>
      </c>
      <c r="AD152" s="180"/>
    </row>
    <row r="153" spans="1:32" s="179" customFormat="1" ht="15.95" customHeight="1">
      <c r="A153" s="164" t="s">
        <v>1410</v>
      </c>
      <c r="B153" s="110" t="s">
        <v>338</v>
      </c>
      <c r="C153" s="110"/>
      <c r="D153" s="110"/>
      <c r="E153" s="110" t="s">
        <v>1411</v>
      </c>
      <c r="F153" s="110" t="s">
        <v>1412</v>
      </c>
      <c r="G153" s="110" t="s">
        <v>1413</v>
      </c>
      <c r="H153" s="110" t="s">
        <v>1414</v>
      </c>
      <c r="I153" s="110" t="s">
        <v>246</v>
      </c>
      <c r="J153" s="110" t="s">
        <v>1415</v>
      </c>
      <c r="K153" s="162">
        <v>42489</v>
      </c>
      <c r="L153" s="110" t="s">
        <v>30</v>
      </c>
      <c r="M153" s="110"/>
      <c r="N153" s="110"/>
      <c r="O153" s="110" t="s">
        <v>32</v>
      </c>
      <c r="P153" s="110"/>
      <c r="Q153" s="110"/>
      <c r="R153" s="110" t="s">
        <v>1416</v>
      </c>
      <c r="S153" s="110" t="s">
        <v>1417</v>
      </c>
      <c r="T153" s="110"/>
      <c r="U153" s="162">
        <v>42548</v>
      </c>
      <c r="V153" s="181"/>
      <c r="W153" s="178"/>
      <c r="X153" s="182">
        <v>3289.06</v>
      </c>
      <c r="AA153" s="182">
        <v>0</v>
      </c>
      <c r="AB153" s="182">
        <v>3289.06</v>
      </c>
      <c r="AC153" s="179" t="s">
        <v>39</v>
      </c>
      <c r="AD153" s="180"/>
    </row>
    <row r="154" spans="1:32" s="179" customFormat="1" ht="15.95" customHeight="1">
      <c r="A154" s="164" t="s">
        <v>978</v>
      </c>
      <c r="B154" s="110" t="s">
        <v>248</v>
      </c>
      <c r="C154" s="110"/>
      <c r="D154" s="110"/>
      <c r="E154" s="110" t="s">
        <v>1406</v>
      </c>
      <c r="F154" s="110" t="s">
        <v>250</v>
      </c>
      <c r="G154" s="110" t="s">
        <v>1407</v>
      </c>
      <c r="H154" s="110" t="s">
        <v>1408</v>
      </c>
      <c r="I154" s="110" t="s">
        <v>246</v>
      </c>
      <c r="J154" s="110" t="s">
        <v>1409</v>
      </c>
      <c r="K154" s="162">
        <v>42466</v>
      </c>
      <c r="L154" s="110" t="s">
        <v>30</v>
      </c>
      <c r="M154" s="110"/>
      <c r="N154" s="110"/>
      <c r="O154" s="110" t="s">
        <v>189</v>
      </c>
      <c r="P154" s="110"/>
      <c r="Q154" s="110"/>
      <c r="R154" s="110" t="s">
        <v>983</v>
      </c>
      <c r="S154" s="110"/>
      <c r="T154" s="110"/>
      <c r="U154" s="162">
        <v>42506</v>
      </c>
      <c r="V154" s="181"/>
      <c r="W154" s="178"/>
      <c r="X154" s="182">
        <v>2114.6799999999998</v>
      </c>
      <c r="AA154" s="182">
        <v>0</v>
      </c>
      <c r="AB154" s="182">
        <v>2114.6799999999998</v>
      </c>
      <c r="AC154" s="179" t="s">
        <v>39</v>
      </c>
      <c r="AD154" s="180"/>
    </row>
    <row r="155" spans="1:32" s="179" customFormat="1" ht="15.95" customHeight="1">
      <c r="A155" s="164" t="s">
        <v>1402</v>
      </c>
      <c r="B155" s="110" t="s">
        <v>338</v>
      </c>
      <c r="C155" s="110"/>
      <c r="D155" s="110"/>
      <c r="E155" s="110" t="s">
        <v>1403</v>
      </c>
      <c r="F155" s="110" t="s">
        <v>340</v>
      </c>
      <c r="G155" s="110" t="s">
        <v>437</v>
      </c>
      <c r="H155" s="110" t="s">
        <v>438</v>
      </c>
      <c r="I155" s="110" t="s">
        <v>273</v>
      </c>
      <c r="J155" s="110" t="s">
        <v>1404</v>
      </c>
      <c r="K155" s="162">
        <v>42550</v>
      </c>
      <c r="L155" s="110" t="s">
        <v>30</v>
      </c>
      <c r="M155" s="110"/>
      <c r="N155" s="110"/>
      <c r="O155" s="110" t="s">
        <v>32</v>
      </c>
      <c r="P155" s="110" t="s">
        <v>189</v>
      </c>
      <c r="Q155" s="110"/>
      <c r="R155" s="110" t="s">
        <v>443</v>
      </c>
      <c r="S155" s="110" t="s">
        <v>445</v>
      </c>
      <c r="T155" s="110"/>
      <c r="U155" s="162">
        <v>42534</v>
      </c>
      <c r="V155" s="181"/>
      <c r="W155" s="178"/>
      <c r="X155" s="182">
        <v>814.54</v>
      </c>
      <c r="AA155" s="182">
        <v>0</v>
      </c>
      <c r="AB155" s="182">
        <v>814.54</v>
      </c>
      <c r="AC155" s="179" t="s">
        <v>39</v>
      </c>
      <c r="AD155" s="180"/>
    </row>
    <row r="156" spans="1:32" s="179" customFormat="1" ht="15.95" customHeight="1">
      <c r="A156" s="164" t="s">
        <v>1398</v>
      </c>
      <c r="B156" s="110" t="s">
        <v>282</v>
      </c>
      <c r="C156" s="110"/>
      <c r="D156" s="110">
        <v>27284042</v>
      </c>
      <c r="E156" s="110" t="s">
        <v>1399</v>
      </c>
      <c r="F156" s="110" t="s">
        <v>377</v>
      </c>
      <c r="G156" s="110" t="s">
        <v>378</v>
      </c>
      <c r="H156" s="110" t="s">
        <v>379</v>
      </c>
      <c r="I156" s="110" t="s">
        <v>246</v>
      </c>
      <c r="J156" s="110" t="s">
        <v>1400</v>
      </c>
      <c r="K156" s="162">
        <v>42530</v>
      </c>
      <c r="L156" s="110" t="s">
        <v>30</v>
      </c>
      <c r="M156" s="110"/>
      <c r="N156" s="110"/>
      <c r="O156" s="110" t="s">
        <v>191</v>
      </c>
      <c r="P156" s="110"/>
      <c r="Q156" s="110"/>
      <c r="R156" s="110" t="s">
        <v>1401</v>
      </c>
      <c r="S156" s="110"/>
      <c r="T156" s="110"/>
      <c r="U156" s="162">
        <v>42472</v>
      </c>
      <c r="V156" s="181">
        <v>1500</v>
      </c>
      <c r="W156" s="178" t="s">
        <v>1166</v>
      </c>
      <c r="X156" s="182">
        <v>1800</v>
      </c>
      <c r="AA156" s="182">
        <v>0</v>
      </c>
      <c r="AB156" s="182">
        <v>1800</v>
      </c>
      <c r="AC156" s="179" t="s">
        <v>39</v>
      </c>
      <c r="AD156" s="180"/>
    </row>
    <row r="157" spans="1:32" s="193" customFormat="1" ht="15.75" customHeight="1">
      <c r="A157" s="164" t="s">
        <v>967</v>
      </c>
      <c r="B157" s="110" t="s">
        <v>338</v>
      </c>
      <c r="C157" s="110"/>
      <c r="D157" s="163"/>
      <c r="E157" s="110" t="s">
        <v>968</v>
      </c>
      <c r="F157" s="110" t="s">
        <v>250</v>
      </c>
      <c r="G157" s="110" t="s">
        <v>969</v>
      </c>
      <c r="H157" s="110" t="s">
        <v>970</v>
      </c>
      <c r="I157" s="110" t="s">
        <v>246</v>
      </c>
      <c r="J157" s="110" t="s">
        <v>971</v>
      </c>
      <c r="K157" s="162">
        <v>42739</v>
      </c>
      <c r="L157" s="110" t="s">
        <v>30</v>
      </c>
      <c r="M157" s="110"/>
      <c r="N157" s="110"/>
      <c r="O157" s="110" t="s">
        <v>187</v>
      </c>
      <c r="P157" s="110"/>
      <c r="Q157" s="110"/>
      <c r="R157" s="110" t="s">
        <v>420</v>
      </c>
      <c r="S157" s="110"/>
      <c r="T157" s="110"/>
      <c r="U157" s="162">
        <v>42810</v>
      </c>
      <c r="V157" s="183"/>
      <c r="W157" s="110"/>
      <c r="X157" s="171">
        <v>2016.72</v>
      </c>
      <c r="Y157" s="177"/>
      <c r="Z157" s="155"/>
      <c r="AA157" s="171"/>
      <c r="AB157" s="177">
        <v>2016.72</v>
      </c>
      <c r="AC157" s="110" t="s">
        <v>39</v>
      </c>
      <c r="AD157" s="110"/>
      <c r="AE157" s="118" t="s">
        <v>1296</v>
      </c>
      <c r="AF157" s="163" t="s">
        <v>1391</v>
      </c>
    </row>
    <row r="158" spans="1:32" s="193" customFormat="1" ht="15.75" customHeight="1">
      <c r="A158" s="164" t="s">
        <v>798</v>
      </c>
      <c r="B158" s="110" t="s">
        <v>248</v>
      </c>
      <c r="C158" s="110"/>
      <c r="D158" s="163">
        <v>28108017</v>
      </c>
      <c r="E158" s="110" t="s">
        <v>799</v>
      </c>
      <c r="F158" s="110" t="s">
        <v>250</v>
      </c>
      <c r="G158" s="110" t="s">
        <v>800</v>
      </c>
      <c r="H158" s="110" t="s">
        <v>801</v>
      </c>
      <c r="I158" s="110" t="s">
        <v>246</v>
      </c>
      <c r="J158" s="110" t="s">
        <v>802</v>
      </c>
      <c r="K158" s="162">
        <v>42743</v>
      </c>
      <c r="L158" s="110" t="s">
        <v>30</v>
      </c>
      <c r="M158" s="110"/>
      <c r="N158" s="110"/>
      <c r="O158" s="110" t="s">
        <v>189</v>
      </c>
      <c r="P158" s="110"/>
      <c r="Q158" s="110"/>
      <c r="R158" s="110" t="s">
        <v>803</v>
      </c>
      <c r="S158" s="110"/>
      <c r="T158" s="110"/>
      <c r="U158" s="162">
        <v>42773</v>
      </c>
      <c r="V158" s="183">
        <v>2960.2916666666665</v>
      </c>
      <c r="W158" s="110" t="s">
        <v>1164</v>
      </c>
      <c r="X158" s="171">
        <v>3062.87</v>
      </c>
      <c r="Y158" s="177"/>
      <c r="Z158" s="155"/>
      <c r="AA158" s="171">
        <v>0</v>
      </c>
      <c r="AB158" s="177">
        <v>3062.87</v>
      </c>
      <c r="AC158" s="110" t="s">
        <v>39</v>
      </c>
      <c r="AD158" s="110"/>
      <c r="AE158" s="118" t="s">
        <v>1266</v>
      </c>
      <c r="AF158" s="163" t="s">
        <v>1370</v>
      </c>
    </row>
    <row r="159" spans="1:32" s="193" customFormat="1" ht="15.75" customHeight="1">
      <c r="A159" s="164" t="s">
        <v>998</v>
      </c>
      <c r="B159" s="110" t="s">
        <v>338</v>
      </c>
      <c r="C159" s="110"/>
      <c r="D159" s="163"/>
      <c r="E159" s="110" t="s">
        <v>999</v>
      </c>
      <c r="F159" s="110" t="s">
        <v>250</v>
      </c>
      <c r="G159" s="110" t="s">
        <v>1000</v>
      </c>
      <c r="H159" s="110" t="s">
        <v>1001</v>
      </c>
      <c r="I159" s="110" t="s">
        <v>246</v>
      </c>
      <c r="J159" s="110" t="s">
        <v>1002</v>
      </c>
      <c r="K159" s="162">
        <v>42805</v>
      </c>
      <c r="L159" s="110" t="s">
        <v>30</v>
      </c>
      <c r="M159" s="110"/>
      <c r="N159" s="110"/>
      <c r="O159" s="110" t="s">
        <v>187</v>
      </c>
      <c r="P159" s="110"/>
      <c r="Q159" s="110"/>
      <c r="R159" s="110" t="s">
        <v>1003</v>
      </c>
      <c r="S159" s="110"/>
      <c r="T159" s="110"/>
      <c r="U159" s="162">
        <v>42824</v>
      </c>
      <c r="V159" s="183"/>
      <c r="W159" s="110"/>
      <c r="X159" s="171">
        <v>3072.15</v>
      </c>
      <c r="Y159" s="177"/>
      <c r="Z159" s="155"/>
      <c r="AA159" s="171"/>
      <c r="AB159" s="177">
        <v>3072.15</v>
      </c>
      <c r="AC159" s="110" t="s">
        <v>179</v>
      </c>
      <c r="AD159" s="110"/>
      <c r="AE159" s="118" t="s">
        <v>1303</v>
      </c>
      <c r="AF159" s="163" t="s">
        <v>1396</v>
      </c>
    </row>
    <row r="160" spans="1:32" s="193" customFormat="1" ht="15.75" customHeight="1">
      <c r="A160" s="164" t="s">
        <v>781</v>
      </c>
      <c r="B160" s="110" t="s">
        <v>248</v>
      </c>
      <c r="C160" s="110"/>
      <c r="D160" s="163"/>
      <c r="E160" s="110" t="s">
        <v>782</v>
      </c>
      <c r="F160" s="110" t="s">
        <v>318</v>
      </c>
      <c r="G160" s="110" t="s">
        <v>783</v>
      </c>
      <c r="H160" s="110" t="s">
        <v>784</v>
      </c>
      <c r="I160" s="110" t="s">
        <v>246</v>
      </c>
      <c r="J160" s="110" t="s">
        <v>785</v>
      </c>
      <c r="K160" s="162">
        <v>42710</v>
      </c>
      <c r="L160" s="110" t="s">
        <v>30</v>
      </c>
      <c r="M160" s="110"/>
      <c r="N160" s="110"/>
      <c r="O160" s="110" t="s">
        <v>189</v>
      </c>
      <c r="P160" s="110"/>
      <c r="Q160" s="110"/>
      <c r="R160" s="110" t="s">
        <v>786</v>
      </c>
      <c r="S160" s="110"/>
      <c r="T160" s="110"/>
      <c r="U160" s="162">
        <v>42801</v>
      </c>
      <c r="V160" s="183">
        <v>4000</v>
      </c>
      <c r="W160" s="110" t="s">
        <v>1165</v>
      </c>
      <c r="X160" s="171">
        <v>3984.66</v>
      </c>
      <c r="Y160" s="177"/>
      <c r="Z160" s="155"/>
      <c r="AA160" s="171">
        <v>0</v>
      </c>
      <c r="AB160" s="177">
        <v>3984.66</v>
      </c>
      <c r="AC160" s="110" t="s">
        <v>39</v>
      </c>
      <c r="AD160" s="110"/>
      <c r="AE160" s="118" t="s">
        <v>1263</v>
      </c>
      <c r="AF160" s="163" t="s">
        <v>1367</v>
      </c>
    </row>
    <row r="161" spans="1:32" s="193" customFormat="1" ht="15.75" customHeight="1">
      <c r="A161" s="164" t="s">
        <v>1405</v>
      </c>
      <c r="B161" s="110" t="s">
        <v>248</v>
      </c>
      <c r="C161" s="110"/>
      <c r="D161" s="163"/>
      <c r="E161" s="110" t="s">
        <v>979</v>
      </c>
      <c r="F161" s="110" t="s">
        <v>250</v>
      </c>
      <c r="G161" s="110" t="s">
        <v>980</v>
      </c>
      <c r="H161" s="110" t="s">
        <v>981</v>
      </c>
      <c r="I161" s="110" t="s">
        <v>246</v>
      </c>
      <c r="J161" s="110" t="s">
        <v>982</v>
      </c>
      <c r="K161" s="162">
        <v>42790</v>
      </c>
      <c r="L161" s="110" t="s">
        <v>30</v>
      </c>
      <c r="M161" s="110"/>
      <c r="N161" s="110"/>
      <c r="O161" s="110" t="s">
        <v>189</v>
      </c>
      <c r="P161" s="110"/>
      <c r="Q161" s="110"/>
      <c r="R161" s="110" t="s">
        <v>983</v>
      </c>
      <c r="S161" s="110"/>
      <c r="T161" s="110"/>
      <c r="U161" s="162">
        <v>42821</v>
      </c>
      <c r="V161" s="183"/>
      <c r="W161" s="110"/>
      <c r="X161" s="171">
        <v>2985.32</v>
      </c>
      <c r="Y161" s="177"/>
      <c r="Z161" s="155"/>
      <c r="AA161" s="171"/>
      <c r="AB161" s="177">
        <v>2985.32</v>
      </c>
      <c r="AC161" s="110" t="s">
        <v>39</v>
      </c>
      <c r="AD161" s="110"/>
      <c r="AE161" s="118" t="s">
        <v>1298</v>
      </c>
      <c r="AF161" s="163"/>
    </row>
    <row r="162" spans="1:32" s="193" customFormat="1" ht="15.75" customHeight="1">
      <c r="A162" s="164" t="s">
        <v>871</v>
      </c>
      <c r="B162" s="110" t="s">
        <v>338</v>
      </c>
      <c r="C162" s="110"/>
      <c r="D162" s="163"/>
      <c r="E162" s="110" t="s">
        <v>872</v>
      </c>
      <c r="F162" s="110" t="s">
        <v>312</v>
      </c>
      <c r="G162" s="110" t="s">
        <v>873</v>
      </c>
      <c r="H162" s="110" t="s">
        <v>874</v>
      </c>
      <c r="I162" s="110" t="s">
        <v>273</v>
      </c>
      <c r="J162" s="110" t="s">
        <v>875</v>
      </c>
      <c r="K162" s="162">
        <v>42781</v>
      </c>
      <c r="L162" s="110" t="s">
        <v>30</v>
      </c>
      <c r="M162" s="110"/>
      <c r="N162" s="110"/>
      <c r="O162" s="110" t="s">
        <v>180</v>
      </c>
      <c r="P162" s="110"/>
      <c r="Q162" s="110"/>
      <c r="R162" s="110" t="s">
        <v>876</v>
      </c>
      <c r="S162" s="110"/>
      <c r="T162" s="110"/>
      <c r="U162" s="162">
        <v>42787</v>
      </c>
      <c r="V162" s="183">
        <v>1440</v>
      </c>
      <c r="W162" s="110" t="s">
        <v>1167</v>
      </c>
      <c r="X162" s="171">
        <v>1395.62</v>
      </c>
      <c r="Y162" s="177"/>
      <c r="Z162" s="155" t="s">
        <v>1998</v>
      </c>
      <c r="AA162" s="171">
        <v>0</v>
      </c>
      <c r="AB162" s="177">
        <v>1395.62</v>
      </c>
      <c r="AC162" s="110" t="s">
        <v>39</v>
      </c>
      <c r="AD162" s="110"/>
      <c r="AE162" s="118" t="s">
        <v>1280</v>
      </c>
      <c r="AF162" s="163" t="s">
        <v>1382</v>
      </c>
    </row>
    <row r="163" spans="1:32" s="193" customFormat="1" ht="15.75" customHeight="1">
      <c r="A163" s="164" t="s">
        <v>882</v>
      </c>
      <c r="B163" s="110" t="s">
        <v>282</v>
      </c>
      <c r="C163" s="110"/>
      <c r="D163" s="163"/>
      <c r="E163" s="110" t="s">
        <v>883</v>
      </c>
      <c r="F163" s="110" t="s">
        <v>884</v>
      </c>
      <c r="G163" s="110" t="s">
        <v>885</v>
      </c>
      <c r="H163" s="110" t="s">
        <v>886</v>
      </c>
      <c r="I163" s="110" t="s">
        <v>273</v>
      </c>
      <c r="J163" s="110" t="s">
        <v>887</v>
      </c>
      <c r="K163" s="162">
        <v>42796</v>
      </c>
      <c r="L163" s="110" t="s">
        <v>30</v>
      </c>
      <c r="M163" s="110"/>
      <c r="N163" s="110"/>
      <c r="O163" s="110" t="s">
        <v>185</v>
      </c>
      <c r="P163" s="110"/>
      <c r="Q163" s="110"/>
      <c r="R163" s="110" t="s">
        <v>888</v>
      </c>
      <c r="S163" s="110"/>
      <c r="T163" s="110"/>
      <c r="U163" s="162">
        <v>42779</v>
      </c>
      <c r="V163" s="183"/>
      <c r="W163" s="110"/>
      <c r="X163" s="171">
        <v>2746.45</v>
      </c>
      <c r="Y163" s="177"/>
      <c r="Z163" s="155"/>
      <c r="AA163" s="171"/>
      <c r="AB163" s="177">
        <v>2746.45</v>
      </c>
      <c r="AC163" s="110" t="s">
        <v>39</v>
      </c>
      <c r="AD163" s="110"/>
      <c r="AE163" s="118" t="s">
        <v>1282</v>
      </c>
      <c r="AF163" s="163" t="s">
        <v>1383</v>
      </c>
    </row>
    <row r="164" spans="1:32" s="193" customFormat="1" ht="15.75" customHeight="1">
      <c r="A164" s="164" t="s">
        <v>984</v>
      </c>
      <c r="B164" s="110" t="s">
        <v>338</v>
      </c>
      <c r="C164" s="110"/>
      <c r="D164" s="163"/>
      <c r="E164" s="110" t="s">
        <v>985</v>
      </c>
      <c r="F164" s="110" t="s">
        <v>340</v>
      </c>
      <c r="G164" s="110" t="s">
        <v>437</v>
      </c>
      <c r="H164" s="110" t="s">
        <v>438</v>
      </c>
      <c r="I164" s="110" t="s">
        <v>273</v>
      </c>
      <c r="J164" s="110" t="s">
        <v>986</v>
      </c>
      <c r="K164" s="162">
        <v>42802</v>
      </c>
      <c r="L164" s="110" t="s">
        <v>30</v>
      </c>
      <c r="M164" s="110"/>
      <c r="N164" s="110"/>
      <c r="O164" s="110" t="s">
        <v>32</v>
      </c>
      <c r="P164" s="110"/>
      <c r="Q164" s="110"/>
      <c r="R164" s="110" t="s">
        <v>440</v>
      </c>
      <c r="S164" s="110"/>
      <c r="T164" s="110"/>
      <c r="U164" s="162">
        <v>42815</v>
      </c>
      <c r="V164" s="183">
        <v>1260</v>
      </c>
      <c r="W164" s="110" t="s">
        <v>1164</v>
      </c>
      <c r="X164" s="171">
        <v>1321.16</v>
      </c>
      <c r="Y164" s="177"/>
      <c r="Z164" s="155"/>
      <c r="AA164" s="171">
        <v>0</v>
      </c>
      <c r="AB164" s="177">
        <v>1321.16</v>
      </c>
      <c r="AC164" s="110" t="s">
        <v>39</v>
      </c>
      <c r="AD164" s="110"/>
      <c r="AE164" s="118" t="s">
        <v>1299</v>
      </c>
      <c r="AF164" s="163" t="s">
        <v>1393</v>
      </c>
    </row>
    <row r="165" spans="1:32" s="193" customFormat="1" ht="15.75" customHeight="1">
      <c r="A165" s="164" t="s">
        <v>960</v>
      </c>
      <c r="B165" s="110" t="s">
        <v>248</v>
      </c>
      <c r="C165" s="110"/>
      <c r="D165" s="163"/>
      <c r="E165" s="110" t="s">
        <v>961</v>
      </c>
      <c r="F165" s="110" t="s">
        <v>250</v>
      </c>
      <c r="G165" s="110" t="s">
        <v>962</v>
      </c>
      <c r="H165" s="110" t="s">
        <v>963</v>
      </c>
      <c r="I165" s="110" t="s">
        <v>246</v>
      </c>
      <c r="J165" s="110" t="s">
        <v>964</v>
      </c>
      <c r="K165" s="162">
        <v>42720</v>
      </c>
      <c r="L165" s="110" t="s">
        <v>30</v>
      </c>
      <c r="M165" s="110"/>
      <c r="N165" s="110"/>
      <c r="O165" s="110" t="s">
        <v>189</v>
      </c>
      <c r="P165" s="110"/>
      <c r="Q165" s="110"/>
      <c r="R165" s="110" t="s">
        <v>363</v>
      </c>
      <c r="S165" s="110"/>
      <c r="T165" s="110"/>
      <c r="U165" s="162">
        <v>42808</v>
      </c>
      <c r="V165" s="183">
        <v>2254.9</v>
      </c>
      <c r="W165" s="110" t="s">
        <v>1164</v>
      </c>
      <c r="X165" s="171">
        <v>2345.0300000000002</v>
      </c>
      <c r="Y165" s="177"/>
      <c r="Z165" s="155"/>
      <c r="AA165" s="171">
        <v>0</v>
      </c>
      <c r="AB165" s="177">
        <v>2345.0300000000002</v>
      </c>
      <c r="AC165" s="110" t="s">
        <v>39</v>
      </c>
      <c r="AD165" s="110"/>
      <c r="AE165" s="118" t="s">
        <v>1295</v>
      </c>
      <c r="AF165" s="163" t="s">
        <v>1390</v>
      </c>
    </row>
    <row r="166" spans="1:32" s="193" customFormat="1" ht="15.75" customHeight="1">
      <c r="A166" s="164" t="s">
        <v>753</v>
      </c>
      <c r="B166" s="110" t="s">
        <v>338</v>
      </c>
      <c r="C166" s="110"/>
      <c r="D166" s="163"/>
      <c r="E166" s="110" t="s">
        <v>754</v>
      </c>
      <c r="F166" s="110" t="s">
        <v>250</v>
      </c>
      <c r="G166" s="110" t="s">
        <v>678</v>
      </c>
      <c r="H166" s="110" t="s">
        <v>679</v>
      </c>
      <c r="I166" s="110" t="s">
        <v>246</v>
      </c>
      <c r="J166" s="110" t="s">
        <v>755</v>
      </c>
      <c r="K166" s="162">
        <v>42745</v>
      </c>
      <c r="L166" s="110" t="s">
        <v>30</v>
      </c>
      <c r="M166" s="110"/>
      <c r="N166" s="110"/>
      <c r="O166" s="110" t="s">
        <v>32</v>
      </c>
      <c r="P166" s="110"/>
      <c r="Q166" s="110"/>
      <c r="R166" s="110" t="s">
        <v>756</v>
      </c>
      <c r="S166" s="110"/>
      <c r="T166" s="110"/>
      <c r="U166" s="162">
        <v>42766</v>
      </c>
      <c r="V166" s="183">
        <v>2525.4899999999998</v>
      </c>
      <c r="W166" s="110" t="s">
        <v>1164</v>
      </c>
      <c r="X166" s="171">
        <v>2666.89</v>
      </c>
      <c r="Y166" s="177"/>
      <c r="Z166" s="155"/>
      <c r="AA166" s="171">
        <v>0</v>
      </c>
      <c r="AB166" s="177">
        <v>2666.89</v>
      </c>
      <c r="AC166" s="110" t="s">
        <v>39</v>
      </c>
      <c r="AD166" s="110"/>
      <c r="AE166" s="118" t="s">
        <v>1258</v>
      </c>
      <c r="AF166" s="163" t="s">
        <v>1365</v>
      </c>
    </row>
    <row r="167" spans="1:32" s="193" customFormat="1" ht="15.75" customHeight="1">
      <c r="A167" s="164" t="s">
        <v>761</v>
      </c>
      <c r="B167" s="110" t="s">
        <v>282</v>
      </c>
      <c r="C167" s="110"/>
      <c r="D167" s="163"/>
      <c r="E167" s="110" t="s">
        <v>762</v>
      </c>
      <c r="F167" s="110" t="s">
        <v>384</v>
      </c>
      <c r="G167" s="110" t="s">
        <v>385</v>
      </c>
      <c r="H167" s="162" t="s">
        <v>386</v>
      </c>
      <c r="I167" s="110" t="s">
        <v>246</v>
      </c>
      <c r="J167" s="110" t="s">
        <v>763</v>
      </c>
      <c r="K167" s="162">
        <v>42592</v>
      </c>
      <c r="L167" s="110" t="s">
        <v>30</v>
      </c>
      <c r="M167" s="110"/>
      <c r="N167" s="110"/>
      <c r="O167" s="110" t="s">
        <v>191</v>
      </c>
      <c r="P167" s="110"/>
      <c r="Q167" s="110"/>
      <c r="R167" s="110" t="s">
        <v>764</v>
      </c>
      <c r="S167" s="110"/>
      <c r="T167" s="110"/>
      <c r="U167" s="162">
        <v>42752</v>
      </c>
      <c r="V167" s="183">
        <v>3300</v>
      </c>
      <c r="W167" s="110" t="s">
        <v>1165</v>
      </c>
      <c r="X167" s="171">
        <v>3251.05</v>
      </c>
      <c r="Y167" s="177"/>
      <c r="Z167" s="155"/>
      <c r="AA167" s="171">
        <v>0</v>
      </c>
      <c r="AB167" s="177">
        <v>3251.05</v>
      </c>
      <c r="AC167" s="110" t="s">
        <v>39</v>
      </c>
      <c r="AD167" s="110"/>
      <c r="AE167" s="118" t="s">
        <v>1260</v>
      </c>
      <c r="AF167" s="163">
        <v>94183695</v>
      </c>
    </row>
    <row r="168" spans="1:32" s="193" customFormat="1" ht="15.75" customHeight="1">
      <c r="A168" s="164" t="s">
        <v>865</v>
      </c>
      <c r="B168" s="110" t="s">
        <v>248</v>
      </c>
      <c r="C168" s="110"/>
      <c r="D168" s="163"/>
      <c r="E168" s="110" t="s">
        <v>866</v>
      </c>
      <c r="F168" s="110" t="s">
        <v>250</v>
      </c>
      <c r="G168" s="110" t="s">
        <v>867</v>
      </c>
      <c r="H168" s="110" t="s">
        <v>868</v>
      </c>
      <c r="I168" s="110" t="s">
        <v>246</v>
      </c>
      <c r="J168" s="110" t="s">
        <v>869</v>
      </c>
      <c r="K168" s="162">
        <v>42744</v>
      </c>
      <c r="L168" s="110" t="s">
        <v>30</v>
      </c>
      <c r="M168" s="110"/>
      <c r="N168" s="110"/>
      <c r="O168" s="110" t="s">
        <v>189</v>
      </c>
      <c r="P168" s="110"/>
      <c r="Q168" s="110"/>
      <c r="R168" s="110" t="s">
        <v>870</v>
      </c>
      <c r="S168" s="110"/>
      <c r="T168" s="110"/>
      <c r="U168" s="162">
        <v>42773</v>
      </c>
      <c r="V168" s="183">
        <v>2705.8833333333332</v>
      </c>
      <c r="W168" s="110" t="s">
        <v>1164</v>
      </c>
      <c r="X168" s="171">
        <v>2774.13</v>
      </c>
      <c r="Y168" s="177"/>
      <c r="Z168" s="155"/>
      <c r="AA168" s="171">
        <v>0</v>
      </c>
      <c r="AB168" s="177">
        <v>2774.13</v>
      </c>
      <c r="AC168" s="110" t="s">
        <v>39</v>
      </c>
      <c r="AD168" s="110"/>
      <c r="AE168" s="118" t="s">
        <v>1279</v>
      </c>
      <c r="AF168" s="163" t="s">
        <v>1381</v>
      </c>
    </row>
    <row r="169" spans="1:32" s="193" customFormat="1" ht="15.75" customHeight="1">
      <c r="A169" s="164" t="s">
        <v>792</v>
      </c>
      <c r="B169" s="110" t="s">
        <v>269</v>
      </c>
      <c r="C169" s="110"/>
      <c r="D169" s="163"/>
      <c r="E169" s="110" t="s">
        <v>793</v>
      </c>
      <c r="F169" s="110" t="s">
        <v>318</v>
      </c>
      <c r="G169" s="110" t="s">
        <v>794</v>
      </c>
      <c r="H169" s="110" t="s">
        <v>795</v>
      </c>
      <c r="I169" s="110" t="s">
        <v>246</v>
      </c>
      <c r="J169" s="110" t="s">
        <v>796</v>
      </c>
      <c r="K169" s="162">
        <v>42726</v>
      </c>
      <c r="L169" s="110" t="s">
        <v>30</v>
      </c>
      <c r="M169" s="110"/>
      <c r="N169" s="110"/>
      <c r="O169" s="110" t="s">
        <v>189</v>
      </c>
      <c r="P169" s="110"/>
      <c r="Q169" s="110"/>
      <c r="R169" s="110" t="s">
        <v>797</v>
      </c>
      <c r="S169" s="110"/>
      <c r="T169" s="110"/>
      <c r="U169" s="162">
        <v>42801</v>
      </c>
      <c r="V169" s="183">
        <v>4000</v>
      </c>
      <c r="W169" s="110" t="s">
        <v>1165</v>
      </c>
      <c r="X169" s="171">
        <v>3984.66</v>
      </c>
      <c r="Y169" s="177"/>
      <c r="Z169" s="155"/>
      <c r="AA169" s="171">
        <v>0</v>
      </c>
      <c r="AB169" s="177">
        <v>3984.66</v>
      </c>
      <c r="AC169" s="110" t="s">
        <v>39</v>
      </c>
      <c r="AD169" s="110"/>
      <c r="AE169" s="118" t="s">
        <v>1265</v>
      </c>
      <c r="AF169" s="163" t="s">
        <v>1369</v>
      </c>
    </row>
    <row r="170" spans="1:32" s="193" customFormat="1" ht="15.75" customHeight="1">
      <c r="A170" s="164" t="s">
        <v>890</v>
      </c>
      <c r="B170" s="110" t="s">
        <v>282</v>
      </c>
      <c r="C170" s="110"/>
      <c r="D170" s="163">
        <v>28177321</v>
      </c>
      <c r="E170" s="110" t="s">
        <v>891</v>
      </c>
      <c r="F170" s="110" t="s">
        <v>892</v>
      </c>
      <c r="G170" s="110" t="s">
        <v>893</v>
      </c>
      <c r="H170" s="110" t="s">
        <v>894</v>
      </c>
      <c r="I170" s="110" t="s">
        <v>246</v>
      </c>
      <c r="J170" s="110" t="s">
        <v>895</v>
      </c>
      <c r="K170" s="162">
        <v>42766</v>
      </c>
      <c r="L170" s="110" t="s">
        <v>30</v>
      </c>
      <c r="M170" s="110"/>
      <c r="N170" s="110"/>
      <c r="O170" s="110" t="s">
        <v>191</v>
      </c>
      <c r="P170" s="110"/>
      <c r="Q170" s="110"/>
      <c r="R170" s="110" t="s">
        <v>896</v>
      </c>
      <c r="S170" s="110"/>
      <c r="T170" s="110"/>
      <c r="U170" s="162">
        <v>42779</v>
      </c>
      <c r="V170" s="183"/>
      <c r="W170" s="110"/>
      <c r="X170" s="171">
        <v>963.67</v>
      </c>
      <c r="Y170" s="177"/>
      <c r="Z170" s="155"/>
      <c r="AA170" s="171"/>
      <c r="AB170" s="177">
        <v>963.67</v>
      </c>
      <c r="AC170" s="110" t="s">
        <v>39</v>
      </c>
      <c r="AD170" s="110"/>
      <c r="AE170" s="118" t="s">
        <v>1283</v>
      </c>
      <c r="AF170" s="163" t="s">
        <v>1384</v>
      </c>
    </row>
    <row r="171" spans="1:32" s="193" customFormat="1" ht="15.75" customHeight="1">
      <c r="A171" s="164" t="s">
        <v>925</v>
      </c>
      <c r="B171" s="110" t="s">
        <v>269</v>
      </c>
      <c r="C171" s="110"/>
      <c r="D171" s="163"/>
      <c r="E171" s="110" t="s">
        <v>926</v>
      </c>
      <c r="F171" s="110" t="s">
        <v>250</v>
      </c>
      <c r="G171" s="110" t="s">
        <v>927</v>
      </c>
      <c r="H171" s="110" t="s">
        <v>928</v>
      </c>
      <c r="I171" s="110" t="s">
        <v>246</v>
      </c>
      <c r="J171" s="110" t="s">
        <v>929</v>
      </c>
      <c r="K171" s="162">
        <v>42794</v>
      </c>
      <c r="L171" s="110" t="s">
        <v>30</v>
      </c>
      <c r="M171" s="110"/>
      <c r="N171" s="110"/>
      <c r="O171" s="110" t="s">
        <v>189</v>
      </c>
      <c r="P171" s="110"/>
      <c r="Q171" s="110"/>
      <c r="R171" s="110" t="s">
        <v>930</v>
      </c>
      <c r="S171" s="110"/>
      <c r="T171" s="110"/>
      <c r="U171" s="162">
        <v>42808</v>
      </c>
      <c r="V171" s="183">
        <v>1345.5916666666667</v>
      </c>
      <c r="W171" s="110" t="s">
        <v>1164</v>
      </c>
      <c r="X171" s="171">
        <v>1399.37</v>
      </c>
      <c r="Y171" s="177"/>
      <c r="Z171" s="155"/>
      <c r="AA171" s="171">
        <v>0</v>
      </c>
      <c r="AB171" s="177">
        <v>1399.37</v>
      </c>
      <c r="AC171" s="110" t="s">
        <v>39</v>
      </c>
      <c r="AD171" s="110"/>
      <c r="AE171" s="118" t="s">
        <v>1290</v>
      </c>
      <c r="AF171" s="163" t="s">
        <v>1389</v>
      </c>
    </row>
    <row r="172" spans="1:32" s="193" customFormat="1" ht="15.75" customHeight="1">
      <c r="A172" s="164" t="s">
        <v>831</v>
      </c>
      <c r="B172" s="110" t="s">
        <v>338</v>
      </c>
      <c r="C172" s="110"/>
      <c r="D172" s="163"/>
      <c r="E172" s="110" t="s">
        <v>832</v>
      </c>
      <c r="F172" s="110" t="s">
        <v>312</v>
      </c>
      <c r="G172" s="110" t="s">
        <v>833</v>
      </c>
      <c r="H172" s="110" t="s">
        <v>834</v>
      </c>
      <c r="I172" s="110" t="s">
        <v>246</v>
      </c>
      <c r="J172" s="110" t="s">
        <v>835</v>
      </c>
      <c r="K172" s="162">
        <v>42776</v>
      </c>
      <c r="L172" s="110" t="s">
        <v>30</v>
      </c>
      <c r="M172" s="110"/>
      <c r="N172" s="110"/>
      <c r="O172" s="110" t="s">
        <v>189</v>
      </c>
      <c r="P172" s="110"/>
      <c r="Q172" s="110"/>
      <c r="R172" s="110" t="s">
        <v>722</v>
      </c>
      <c r="S172" s="110"/>
      <c r="T172" s="110"/>
      <c r="U172" s="162">
        <v>42780</v>
      </c>
      <c r="V172" s="183">
        <v>1260</v>
      </c>
      <c r="W172" s="110" t="s">
        <v>1167</v>
      </c>
      <c r="X172" s="171">
        <v>1209.8900000000001</v>
      </c>
      <c r="Y172" s="177"/>
      <c r="Z172" s="155" t="s">
        <v>1998</v>
      </c>
      <c r="AA172" s="171">
        <v>0</v>
      </c>
      <c r="AB172" s="177">
        <v>1209.8900000000001</v>
      </c>
      <c r="AC172" s="110" t="s">
        <v>39</v>
      </c>
      <c r="AD172" s="110"/>
      <c r="AE172" s="118" t="s">
        <v>1272</v>
      </c>
      <c r="AF172" s="163" t="s">
        <v>1374</v>
      </c>
    </row>
    <row r="173" spans="1:32" s="193" customFormat="1" ht="15.75" customHeight="1">
      <c r="A173" s="164" t="s">
        <v>897</v>
      </c>
      <c r="B173" s="110" t="s">
        <v>338</v>
      </c>
      <c r="C173" s="110"/>
      <c r="D173" s="163"/>
      <c r="E173" s="110" t="s">
        <v>898</v>
      </c>
      <c r="F173" s="110" t="s">
        <v>312</v>
      </c>
      <c r="G173" s="110" t="s">
        <v>833</v>
      </c>
      <c r="H173" s="110" t="s">
        <v>834</v>
      </c>
      <c r="I173" s="110" t="s">
        <v>273</v>
      </c>
      <c r="J173" s="110" t="s">
        <v>899</v>
      </c>
      <c r="K173" s="162">
        <v>42776</v>
      </c>
      <c r="L173" s="110" t="s">
        <v>30</v>
      </c>
      <c r="M173" s="110"/>
      <c r="N173" s="110"/>
      <c r="O173" s="110" t="s">
        <v>189</v>
      </c>
      <c r="P173" s="110"/>
      <c r="Q173" s="110"/>
      <c r="R173" s="110" t="s">
        <v>722</v>
      </c>
      <c r="S173" s="110"/>
      <c r="T173" s="110"/>
      <c r="U173" s="162">
        <v>42794</v>
      </c>
      <c r="V173" s="183">
        <v>1010</v>
      </c>
      <c r="W173" s="110" t="s">
        <v>1167</v>
      </c>
      <c r="X173" s="171">
        <v>965.58</v>
      </c>
      <c r="Y173" s="177"/>
      <c r="Z173" s="155" t="s">
        <v>1998</v>
      </c>
      <c r="AA173" s="171">
        <v>0</v>
      </c>
      <c r="AB173" s="177">
        <v>965.58</v>
      </c>
      <c r="AC173" s="110" t="s">
        <v>39</v>
      </c>
      <c r="AD173" s="110"/>
      <c r="AE173" s="118" t="s">
        <v>1284</v>
      </c>
      <c r="AF173" s="163" t="s">
        <v>1385</v>
      </c>
    </row>
    <row r="174" spans="1:32" s="193" customFormat="1" ht="15.75" customHeight="1">
      <c r="A174" s="164" t="s">
        <v>741</v>
      </c>
      <c r="B174" s="110" t="s">
        <v>338</v>
      </c>
      <c r="C174" s="110"/>
      <c r="D174" s="163"/>
      <c r="E174" s="110" t="s">
        <v>742</v>
      </c>
      <c r="F174" s="110" t="s">
        <v>250</v>
      </c>
      <c r="G174" s="110" t="s">
        <v>743</v>
      </c>
      <c r="H174" s="110" t="s">
        <v>744</v>
      </c>
      <c r="I174" s="110" t="s">
        <v>246</v>
      </c>
      <c r="J174" s="110" t="s">
        <v>745</v>
      </c>
      <c r="K174" s="162">
        <v>42680</v>
      </c>
      <c r="L174" s="110" t="s">
        <v>30</v>
      </c>
      <c r="M174" s="110"/>
      <c r="N174" s="110"/>
      <c r="O174" s="110" t="s">
        <v>32</v>
      </c>
      <c r="P174" s="110"/>
      <c r="Q174" s="110"/>
      <c r="R174" s="110" t="s">
        <v>746</v>
      </c>
      <c r="S174" s="110"/>
      <c r="T174" s="110"/>
      <c r="U174" s="162">
        <v>42759</v>
      </c>
      <c r="V174" s="183">
        <v>2705.88</v>
      </c>
      <c r="W174" s="110" t="s">
        <v>1164</v>
      </c>
      <c r="X174" s="171">
        <v>2857.38</v>
      </c>
      <c r="Y174" s="177"/>
      <c r="Z174" s="155"/>
      <c r="AA174" s="171">
        <v>0</v>
      </c>
      <c r="AB174" s="177">
        <v>2857.38</v>
      </c>
      <c r="AC174" s="110" t="s">
        <v>39</v>
      </c>
      <c r="AD174" s="110"/>
      <c r="AE174" s="118" t="s">
        <v>1256</v>
      </c>
      <c r="AF174" s="163" t="s">
        <v>1363</v>
      </c>
    </row>
    <row r="175" spans="1:32" s="193" customFormat="1" ht="15.75" customHeight="1">
      <c r="A175" s="164" t="s">
        <v>900</v>
      </c>
      <c r="B175" s="110" t="s">
        <v>244</v>
      </c>
      <c r="C175" s="110"/>
      <c r="D175" s="163"/>
      <c r="E175" s="110" t="s">
        <v>1932</v>
      </c>
      <c r="F175" s="110" t="s">
        <v>901</v>
      </c>
      <c r="G175" s="110" t="s">
        <v>902</v>
      </c>
      <c r="H175" s="110" t="s">
        <v>903</v>
      </c>
      <c r="I175" s="110" t="s">
        <v>246</v>
      </c>
      <c r="J175" s="110" t="s">
        <v>904</v>
      </c>
      <c r="K175" s="162">
        <v>42842</v>
      </c>
      <c r="L175" s="110" t="s">
        <v>30</v>
      </c>
      <c r="M175" s="110"/>
      <c r="N175" s="110"/>
      <c r="O175" s="110" t="s">
        <v>187</v>
      </c>
      <c r="P175" s="110"/>
      <c r="Q175" s="110"/>
      <c r="R175" s="110" t="s">
        <v>905</v>
      </c>
      <c r="S175" s="110"/>
      <c r="T175" s="110"/>
      <c r="U175" s="162">
        <v>42793</v>
      </c>
      <c r="V175" s="183"/>
      <c r="W175" s="110"/>
      <c r="X175" s="171">
        <v>3869.17</v>
      </c>
      <c r="Y175" s="177"/>
      <c r="Z175" s="155"/>
      <c r="AA175" s="171"/>
      <c r="AB175" s="177">
        <v>3869.17</v>
      </c>
      <c r="AC175" s="110" t="s">
        <v>39</v>
      </c>
      <c r="AD175" s="110"/>
      <c r="AE175" s="118" t="s">
        <v>1285</v>
      </c>
      <c r="AF175" s="163" t="s">
        <v>1386</v>
      </c>
    </row>
    <row r="176" spans="1:32" s="193" customFormat="1" ht="15.75" customHeight="1">
      <c r="A176" s="164" t="s">
        <v>826</v>
      </c>
      <c r="B176" s="110" t="s">
        <v>248</v>
      </c>
      <c r="C176" s="110"/>
      <c r="D176" s="163"/>
      <c r="E176" s="110" t="s">
        <v>827</v>
      </c>
      <c r="F176" s="110" t="s">
        <v>250</v>
      </c>
      <c r="G176" s="110" t="s">
        <v>828</v>
      </c>
      <c r="H176" s="110" t="s">
        <v>829</v>
      </c>
      <c r="I176" s="110" t="s">
        <v>246</v>
      </c>
      <c r="J176" s="110" t="s">
        <v>830</v>
      </c>
      <c r="K176" s="162">
        <v>42759</v>
      </c>
      <c r="L176" s="110" t="s">
        <v>30</v>
      </c>
      <c r="M176" s="110"/>
      <c r="N176" s="110"/>
      <c r="O176" s="110" t="s">
        <v>189</v>
      </c>
      <c r="P176" s="110"/>
      <c r="Q176" s="110"/>
      <c r="R176" s="110" t="s">
        <v>363</v>
      </c>
      <c r="S176" s="110" t="s">
        <v>362</v>
      </c>
      <c r="T176" s="110" t="s">
        <v>521</v>
      </c>
      <c r="U176" s="162">
        <v>42780</v>
      </c>
      <c r="V176" s="183">
        <v>3408.8166666666666</v>
      </c>
      <c r="W176" s="110" t="s">
        <v>1164</v>
      </c>
      <c r="X176" s="171">
        <v>3494.79</v>
      </c>
      <c r="Y176" s="177"/>
      <c r="Z176" s="155"/>
      <c r="AA176" s="171">
        <v>0</v>
      </c>
      <c r="AB176" s="177">
        <v>3494.79</v>
      </c>
      <c r="AC176" s="110" t="s">
        <v>39</v>
      </c>
      <c r="AD176" s="110"/>
      <c r="AE176" s="118" t="s">
        <v>1271</v>
      </c>
      <c r="AF176" s="163" t="s">
        <v>1373</v>
      </c>
    </row>
    <row r="177" spans="1:32" s="193" customFormat="1" ht="15.75" customHeight="1">
      <c r="A177" s="164" t="s">
        <v>1004</v>
      </c>
      <c r="B177" s="110" t="s">
        <v>269</v>
      </c>
      <c r="C177" s="110"/>
      <c r="D177" s="163">
        <v>27664220</v>
      </c>
      <c r="E177" s="110" t="s">
        <v>1005</v>
      </c>
      <c r="F177" s="110" t="s">
        <v>1006</v>
      </c>
      <c r="G177" s="110" t="s">
        <v>685</v>
      </c>
      <c r="H177" s="110" t="s">
        <v>686</v>
      </c>
      <c r="I177" s="110" t="s">
        <v>273</v>
      </c>
      <c r="J177" s="110" t="s">
        <v>1007</v>
      </c>
      <c r="K177" s="162">
        <v>42635</v>
      </c>
      <c r="L177" s="110" t="s">
        <v>30</v>
      </c>
      <c r="M177" s="110"/>
      <c r="N177" s="110"/>
      <c r="O177" s="110" t="s">
        <v>191</v>
      </c>
      <c r="P177" s="110" t="s">
        <v>189</v>
      </c>
      <c r="Q177" s="110"/>
      <c r="R177" s="110" t="s">
        <v>1008</v>
      </c>
      <c r="S177" s="110" t="s">
        <v>1009</v>
      </c>
      <c r="T177" s="110"/>
      <c r="U177" s="162">
        <v>42825</v>
      </c>
      <c r="V177" s="183"/>
      <c r="W177" s="110"/>
      <c r="X177" s="171">
        <v>1704</v>
      </c>
      <c r="Y177" s="177">
        <v>120</v>
      </c>
      <c r="Z177" s="155"/>
      <c r="AA177" s="171"/>
      <c r="AB177" s="177">
        <v>1704</v>
      </c>
      <c r="AC177" s="110" t="s">
        <v>39</v>
      </c>
      <c r="AD177" s="110"/>
      <c r="AE177" s="118" t="s">
        <v>1304</v>
      </c>
      <c r="AF177" s="163">
        <v>10195380</v>
      </c>
    </row>
    <row r="178" spans="1:32" s="193" customFormat="1" ht="15.75" customHeight="1">
      <c r="A178" s="164" t="s">
        <v>804</v>
      </c>
      <c r="B178" s="110" t="s">
        <v>282</v>
      </c>
      <c r="C178" s="110"/>
      <c r="D178" s="163"/>
      <c r="E178" s="110" t="s">
        <v>805</v>
      </c>
      <c r="F178" s="110" t="s">
        <v>297</v>
      </c>
      <c r="G178" s="110" t="s">
        <v>581</v>
      </c>
      <c r="H178" s="110" t="s">
        <v>582</v>
      </c>
      <c r="I178" s="110" t="s">
        <v>273</v>
      </c>
      <c r="J178" s="110" t="s">
        <v>806</v>
      </c>
      <c r="K178" s="162">
        <v>42797</v>
      </c>
      <c r="L178" s="110" t="s">
        <v>30</v>
      </c>
      <c r="M178" s="110"/>
      <c r="N178" s="110"/>
      <c r="O178" s="110" t="s">
        <v>189</v>
      </c>
      <c r="P178" s="110" t="s">
        <v>191</v>
      </c>
      <c r="Q178" s="110"/>
      <c r="R178" s="110" t="s">
        <v>807</v>
      </c>
      <c r="S178" s="110" t="s">
        <v>808</v>
      </c>
      <c r="T178" s="110" t="s">
        <v>809</v>
      </c>
      <c r="U178" s="162">
        <v>42781</v>
      </c>
      <c r="V178" s="183">
        <v>1110</v>
      </c>
      <c r="W178" s="110" t="s">
        <v>1166</v>
      </c>
      <c r="X178" s="171">
        <v>1332</v>
      </c>
      <c r="Y178" s="177"/>
      <c r="Z178" s="155"/>
      <c r="AA178" s="171">
        <v>0</v>
      </c>
      <c r="AB178" s="177">
        <v>1332</v>
      </c>
      <c r="AC178" s="110" t="s">
        <v>39</v>
      </c>
      <c r="AD178" s="110"/>
      <c r="AE178" s="118" t="s">
        <v>1267</v>
      </c>
      <c r="AF178" s="163">
        <v>2676029126</v>
      </c>
    </row>
    <row r="179" spans="1:32" s="193" customFormat="1" ht="15.75" customHeight="1">
      <c r="A179" s="164" t="s">
        <v>954</v>
      </c>
      <c r="B179" s="110" t="s">
        <v>338</v>
      </c>
      <c r="C179" s="110"/>
      <c r="D179" s="163"/>
      <c r="E179" s="110" t="s">
        <v>955</v>
      </c>
      <c r="F179" s="110" t="s">
        <v>250</v>
      </c>
      <c r="G179" s="110" t="s">
        <v>956</v>
      </c>
      <c r="H179" s="110" t="s">
        <v>957</v>
      </c>
      <c r="I179" s="110" t="s">
        <v>246</v>
      </c>
      <c r="J179" s="110" t="s">
        <v>958</v>
      </c>
      <c r="K179" s="162">
        <v>42795</v>
      </c>
      <c r="L179" s="110" t="s">
        <v>30</v>
      </c>
      <c r="M179" s="110"/>
      <c r="N179" s="110"/>
      <c r="O179" s="110" t="s">
        <v>32</v>
      </c>
      <c r="P179" s="110"/>
      <c r="Q179" s="110"/>
      <c r="R179" s="110" t="s">
        <v>959</v>
      </c>
      <c r="S179" s="110"/>
      <c r="T179" s="110"/>
      <c r="U179" s="162">
        <v>42804</v>
      </c>
      <c r="V179" s="183"/>
      <c r="W179" s="110"/>
      <c r="X179" s="171">
        <v>0</v>
      </c>
      <c r="Y179" s="177">
        <v>4586.26</v>
      </c>
      <c r="Z179" s="155"/>
      <c r="AA179" s="171"/>
      <c r="AB179" s="177">
        <v>0</v>
      </c>
      <c r="AC179" s="110" t="s">
        <v>39</v>
      </c>
      <c r="AD179" s="110"/>
      <c r="AE179" s="118" t="s">
        <v>1294</v>
      </c>
      <c r="AF179" s="163"/>
    </row>
    <row r="180" spans="1:32" s="193" customFormat="1" ht="15.75" customHeight="1">
      <c r="A180" s="164" t="s">
        <v>916</v>
      </c>
      <c r="B180" s="110" t="s">
        <v>338</v>
      </c>
      <c r="C180" s="110"/>
      <c r="D180" s="163">
        <v>28214038</v>
      </c>
      <c r="E180" s="110" t="s">
        <v>917</v>
      </c>
      <c r="F180" s="110" t="s">
        <v>250</v>
      </c>
      <c r="G180" s="110" t="s">
        <v>918</v>
      </c>
      <c r="H180" s="110" t="s">
        <v>919</v>
      </c>
      <c r="I180" s="110" t="s">
        <v>246</v>
      </c>
      <c r="J180" s="110" t="s">
        <v>920</v>
      </c>
      <c r="K180" s="162">
        <v>42782</v>
      </c>
      <c r="L180" s="110" t="s">
        <v>30</v>
      </c>
      <c r="M180" s="110"/>
      <c r="N180" s="110"/>
      <c r="O180" s="110" t="s">
        <v>32</v>
      </c>
      <c r="P180" s="110"/>
      <c r="Q180" s="110"/>
      <c r="R180" s="110" t="s">
        <v>706</v>
      </c>
      <c r="S180" s="110"/>
      <c r="T180" s="110"/>
      <c r="U180" s="162">
        <v>42793</v>
      </c>
      <c r="V180" s="183"/>
      <c r="W180" s="110"/>
      <c r="X180" s="171">
        <v>3303.8</v>
      </c>
      <c r="Y180" s="177"/>
      <c r="Z180" s="155"/>
      <c r="AA180" s="171"/>
      <c r="AB180" s="177">
        <v>3303.8</v>
      </c>
      <c r="AC180" s="110" t="s">
        <v>39</v>
      </c>
      <c r="AD180" s="110"/>
      <c r="AE180" s="118" t="s">
        <v>1288</v>
      </c>
      <c r="AF180" s="163"/>
    </row>
    <row r="181" spans="1:32" s="193" customFormat="1" ht="15.75" customHeight="1">
      <c r="A181" s="164" t="s">
        <v>921</v>
      </c>
      <c r="B181" s="110" t="s">
        <v>248</v>
      </c>
      <c r="C181" s="110"/>
      <c r="D181" s="163"/>
      <c r="E181" s="110" t="s">
        <v>922</v>
      </c>
      <c r="F181" s="110" t="s">
        <v>318</v>
      </c>
      <c r="G181" s="110" t="s">
        <v>844</v>
      </c>
      <c r="H181" s="110" t="s">
        <v>845</v>
      </c>
      <c r="I181" s="110" t="s">
        <v>246</v>
      </c>
      <c r="J181" s="110" t="s">
        <v>923</v>
      </c>
      <c r="K181" s="162">
        <v>42779</v>
      </c>
      <c r="L181" s="110" t="s">
        <v>30</v>
      </c>
      <c r="M181" s="110"/>
      <c r="N181" s="110"/>
      <c r="O181" s="110" t="s">
        <v>189</v>
      </c>
      <c r="P181" s="110"/>
      <c r="Q181" s="110"/>
      <c r="R181" s="110" t="s">
        <v>924</v>
      </c>
      <c r="S181" s="110"/>
      <c r="T181" s="110"/>
      <c r="U181" s="162">
        <v>42795</v>
      </c>
      <c r="V181" s="183"/>
      <c r="W181" s="110"/>
      <c r="X181" s="177">
        <v>3869.17</v>
      </c>
      <c r="Y181" s="177"/>
      <c r="Z181" s="155"/>
      <c r="AA181" s="171"/>
      <c r="AB181" s="177">
        <v>3869.17</v>
      </c>
      <c r="AC181" s="110" t="s">
        <v>39</v>
      </c>
      <c r="AD181" s="110"/>
      <c r="AE181" s="118" t="s">
        <v>1289</v>
      </c>
      <c r="AF181" s="163" t="s">
        <v>1388</v>
      </c>
    </row>
    <row r="182" spans="1:32" s="193" customFormat="1" ht="15.75" customHeight="1">
      <c r="A182" s="164" t="s">
        <v>855</v>
      </c>
      <c r="B182" s="110" t="s">
        <v>248</v>
      </c>
      <c r="C182" s="110"/>
      <c r="D182" s="163"/>
      <c r="E182" s="110" t="s">
        <v>856</v>
      </c>
      <c r="F182" s="110" t="s">
        <v>250</v>
      </c>
      <c r="G182" s="110" t="s">
        <v>857</v>
      </c>
      <c r="H182" s="110" t="s">
        <v>858</v>
      </c>
      <c r="I182" s="110" t="s">
        <v>246</v>
      </c>
      <c r="J182" s="110" t="s">
        <v>859</v>
      </c>
      <c r="K182" s="162">
        <v>42760</v>
      </c>
      <c r="L182" s="110" t="s">
        <v>30</v>
      </c>
      <c r="M182" s="110"/>
      <c r="N182" s="110"/>
      <c r="O182" s="110" t="s">
        <v>189</v>
      </c>
      <c r="P182" s="110"/>
      <c r="Q182" s="110"/>
      <c r="R182" s="110" t="s">
        <v>860</v>
      </c>
      <c r="S182" s="110"/>
      <c r="T182" s="110"/>
      <c r="U182" s="162">
        <v>42787</v>
      </c>
      <c r="V182" s="183">
        <v>2960.2916666666665</v>
      </c>
      <c r="W182" s="110" t="s">
        <v>1164</v>
      </c>
      <c r="X182" s="171">
        <v>3065.7</v>
      </c>
      <c r="Y182" s="177"/>
      <c r="Z182" s="155"/>
      <c r="AA182" s="171">
        <v>0</v>
      </c>
      <c r="AB182" s="177">
        <v>3065.7</v>
      </c>
      <c r="AC182" s="110" t="s">
        <v>39</v>
      </c>
      <c r="AD182" s="110"/>
      <c r="AE182" s="118" t="s">
        <v>1277</v>
      </c>
      <c r="AF182" s="163" t="s">
        <v>1379</v>
      </c>
    </row>
    <row r="183" spans="1:32" s="193" customFormat="1" ht="15.75" customHeight="1">
      <c r="A183" s="164" t="s">
        <v>906</v>
      </c>
      <c r="B183" s="110" t="s">
        <v>248</v>
      </c>
      <c r="C183" s="110"/>
      <c r="D183" s="163"/>
      <c r="E183" s="110" t="s">
        <v>907</v>
      </c>
      <c r="F183" s="110" t="s">
        <v>250</v>
      </c>
      <c r="G183" s="110" t="s">
        <v>908</v>
      </c>
      <c r="H183" s="110" t="s">
        <v>909</v>
      </c>
      <c r="I183" s="110" t="s">
        <v>246</v>
      </c>
      <c r="J183" s="110" t="s">
        <v>910</v>
      </c>
      <c r="K183" s="162">
        <v>42700</v>
      </c>
      <c r="L183" s="110" t="s">
        <v>30</v>
      </c>
      <c r="M183" s="110"/>
      <c r="N183" s="110"/>
      <c r="O183" s="110" t="s">
        <v>189</v>
      </c>
      <c r="P183" s="110"/>
      <c r="Q183" s="110"/>
      <c r="R183" s="110" t="s">
        <v>911</v>
      </c>
      <c r="S183" s="110"/>
      <c r="T183" s="110"/>
      <c r="U183" s="162">
        <v>42801</v>
      </c>
      <c r="V183" s="183">
        <v>2691.18</v>
      </c>
      <c r="W183" s="110" t="s">
        <v>1164</v>
      </c>
      <c r="X183" s="171">
        <v>2294.31</v>
      </c>
      <c r="Y183" s="177"/>
      <c r="Z183" s="155"/>
      <c r="AA183" s="171">
        <v>0</v>
      </c>
      <c r="AB183" s="177">
        <v>2294.31</v>
      </c>
      <c r="AC183" s="110" t="s">
        <v>39</v>
      </c>
      <c r="AD183" s="110"/>
      <c r="AE183" s="118" t="s">
        <v>1286</v>
      </c>
      <c r="AF183" s="163" t="s">
        <v>1387</v>
      </c>
    </row>
    <row r="184" spans="1:32" s="193" customFormat="1" ht="15.75" customHeight="1">
      <c r="A184" s="164" t="s">
        <v>747</v>
      </c>
      <c r="B184" s="110" t="s">
        <v>248</v>
      </c>
      <c r="C184" s="110"/>
      <c r="D184" s="163"/>
      <c r="E184" s="110" t="s">
        <v>748</v>
      </c>
      <c r="F184" s="110" t="s">
        <v>250</v>
      </c>
      <c r="G184" s="110" t="s">
        <v>749</v>
      </c>
      <c r="H184" s="110" t="s">
        <v>750</v>
      </c>
      <c r="I184" s="110" t="s">
        <v>246</v>
      </c>
      <c r="J184" s="110" t="s">
        <v>751</v>
      </c>
      <c r="K184" s="162">
        <v>42730</v>
      </c>
      <c r="L184" s="110" t="s">
        <v>30</v>
      </c>
      <c r="M184" s="110"/>
      <c r="N184" s="110"/>
      <c r="O184" s="110" t="s">
        <v>189</v>
      </c>
      <c r="P184" s="110"/>
      <c r="Q184" s="110"/>
      <c r="R184" s="110" t="s">
        <v>752</v>
      </c>
      <c r="S184" s="110"/>
      <c r="T184" s="110"/>
      <c r="U184" s="162">
        <v>42766</v>
      </c>
      <c r="V184" s="183">
        <v>1082.3499999999999</v>
      </c>
      <c r="W184" s="110" t="s">
        <v>1164</v>
      </c>
      <c r="X184" s="171">
        <v>1142.95</v>
      </c>
      <c r="Y184" s="177"/>
      <c r="Z184" s="155"/>
      <c r="AA184" s="171">
        <v>0</v>
      </c>
      <c r="AB184" s="177">
        <v>1142.95</v>
      </c>
      <c r="AC184" s="110" t="s">
        <v>39</v>
      </c>
      <c r="AD184" s="110"/>
      <c r="AE184" s="118" t="s">
        <v>1257</v>
      </c>
      <c r="AF184" s="163" t="s">
        <v>1364</v>
      </c>
    </row>
    <row r="185" spans="1:32" s="193" customFormat="1" ht="15.75" customHeight="1">
      <c r="A185" s="164" t="s">
        <v>769</v>
      </c>
      <c r="B185" s="110" t="s">
        <v>269</v>
      </c>
      <c r="C185" s="110"/>
      <c r="D185" s="163"/>
      <c r="E185" s="110" t="s">
        <v>770</v>
      </c>
      <c r="F185" s="110" t="s">
        <v>332</v>
      </c>
      <c r="G185" s="110" t="s">
        <v>771</v>
      </c>
      <c r="H185" s="110" t="s">
        <v>772</v>
      </c>
      <c r="I185" s="110" t="s">
        <v>246</v>
      </c>
      <c r="J185" s="110" t="s">
        <v>773</v>
      </c>
      <c r="K185" s="162">
        <v>42748</v>
      </c>
      <c r="L185" s="110" t="s">
        <v>30</v>
      </c>
      <c r="M185" s="110"/>
      <c r="N185" s="110"/>
      <c r="O185" s="110" t="s">
        <v>189</v>
      </c>
      <c r="P185" s="110"/>
      <c r="Q185" s="110"/>
      <c r="R185" s="110" t="s">
        <v>774</v>
      </c>
      <c r="S185" s="110"/>
      <c r="T185" s="110"/>
      <c r="U185" s="162">
        <v>42781</v>
      </c>
      <c r="V185" s="183">
        <v>1700</v>
      </c>
      <c r="W185" s="110" t="s">
        <v>1166</v>
      </c>
      <c r="X185" s="171">
        <v>2040</v>
      </c>
      <c r="Y185" s="177"/>
      <c r="Z185" s="155"/>
      <c r="AA185" s="171">
        <v>0</v>
      </c>
      <c r="AB185" s="177">
        <v>2040</v>
      </c>
      <c r="AC185" s="110" t="s">
        <v>39</v>
      </c>
      <c r="AD185" s="110"/>
      <c r="AE185" s="118" t="s">
        <v>1261</v>
      </c>
      <c r="AF185" s="163">
        <v>8072710</v>
      </c>
    </row>
    <row r="186" spans="1:32" s="193" customFormat="1" ht="15.75" customHeight="1">
      <c r="A186" s="164" t="s">
        <v>992</v>
      </c>
      <c r="B186" s="110" t="s">
        <v>338</v>
      </c>
      <c r="C186" s="110"/>
      <c r="D186" s="163"/>
      <c r="E186" s="110" t="s">
        <v>993</v>
      </c>
      <c r="F186" s="110" t="s">
        <v>340</v>
      </c>
      <c r="G186" s="110" t="s">
        <v>437</v>
      </c>
      <c r="H186" s="110" t="s">
        <v>438</v>
      </c>
      <c r="I186" s="110" t="s">
        <v>273</v>
      </c>
      <c r="J186" s="110" t="s">
        <v>994</v>
      </c>
      <c r="K186" s="162">
        <v>42809</v>
      </c>
      <c r="L186" s="110" t="s">
        <v>30</v>
      </c>
      <c r="M186" s="110"/>
      <c r="N186" s="110"/>
      <c r="O186" s="110" t="s">
        <v>32</v>
      </c>
      <c r="P186" s="110"/>
      <c r="Q186" s="110"/>
      <c r="R186" s="110" t="s">
        <v>443</v>
      </c>
      <c r="S186" s="110" t="s">
        <v>476</v>
      </c>
      <c r="T186" s="110"/>
      <c r="U186" s="162">
        <v>42815</v>
      </c>
      <c r="V186" s="183">
        <v>1650</v>
      </c>
      <c r="W186" s="110" t="s">
        <v>1164</v>
      </c>
      <c r="X186" s="171">
        <v>1730.08</v>
      </c>
      <c r="Y186" s="177"/>
      <c r="Z186" s="155"/>
      <c r="AA186" s="171">
        <v>0</v>
      </c>
      <c r="AB186" s="177">
        <v>1730.09</v>
      </c>
      <c r="AC186" s="110" t="s">
        <v>39</v>
      </c>
      <c r="AD186" s="110"/>
      <c r="AE186" s="118" t="s">
        <v>1301</v>
      </c>
      <c r="AF186" s="163" t="s">
        <v>1394</v>
      </c>
    </row>
    <row r="187" spans="1:32" s="193" customFormat="1" ht="15.75" customHeight="1">
      <c r="A187" s="164" t="s">
        <v>787</v>
      </c>
      <c r="B187" s="110" t="s">
        <v>338</v>
      </c>
      <c r="C187" s="110"/>
      <c r="D187" s="163"/>
      <c r="E187" s="110" t="s">
        <v>788</v>
      </c>
      <c r="F187" s="110" t="s">
        <v>250</v>
      </c>
      <c r="G187" s="110" t="s">
        <v>789</v>
      </c>
      <c r="H187" s="110" t="s">
        <v>790</v>
      </c>
      <c r="I187" s="110" t="s">
        <v>246</v>
      </c>
      <c r="J187" s="110" t="s">
        <v>791</v>
      </c>
      <c r="K187" s="162">
        <v>42762</v>
      </c>
      <c r="L187" s="110" t="s">
        <v>30</v>
      </c>
      <c r="M187" s="110"/>
      <c r="N187" s="110"/>
      <c r="O187" s="110" t="s">
        <v>189</v>
      </c>
      <c r="P187" s="110"/>
      <c r="Q187" s="110"/>
      <c r="R187" s="110" t="s">
        <v>722</v>
      </c>
      <c r="S187" s="110"/>
      <c r="T187" s="110"/>
      <c r="U187" s="162">
        <v>42773</v>
      </c>
      <c r="V187" s="183">
        <v>3139.7083333333335</v>
      </c>
      <c r="W187" s="110" t="s">
        <v>1164</v>
      </c>
      <c r="X187" s="171">
        <v>3248.51</v>
      </c>
      <c r="Y187" s="177"/>
      <c r="Z187" s="155"/>
      <c r="AA187" s="171">
        <v>0</v>
      </c>
      <c r="AB187" s="177">
        <v>3248.51</v>
      </c>
      <c r="AC187" s="110" t="s">
        <v>39</v>
      </c>
      <c r="AD187" s="110"/>
      <c r="AE187" s="118" t="s">
        <v>1264</v>
      </c>
      <c r="AF187" s="163" t="s">
        <v>1368</v>
      </c>
    </row>
    <row r="188" spans="1:32" s="193" customFormat="1" ht="15.75" customHeight="1">
      <c r="A188" s="164" t="s">
        <v>810</v>
      </c>
      <c r="B188" s="110" t="s">
        <v>338</v>
      </c>
      <c r="C188" s="110"/>
      <c r="D188" s="163"/>
      <c r="E188" s="110" t="s">
        <v>811</v>
      </c>
      <c r="F188" s="110" t="s">
        <v>340</v>
      </c>
      <c r="G188" s="110" t="s">
        <v>812</v>
      </c>
      <c r="H188" s="110" t="s">
        <v>813</v>
      </c>
      <c r="I188" s="110" t="s">
        <v>273</v>
      </c>
      <c r="J188" s="110" t="s">
        <v>814</v>
      </c>
      <c r="K188" s="162">
        <v>42769</v>
      </c>
      <c r="L188" s="110" t="s">
        <v>30</v>
      </c>
      <c r="M188" s="110"/>
      <c r="N188" s="110"/>
      <c r="O188" s="110" t="s">
        <v>32</v>
      </c>
      <c r="P188" s="110"/>
      <c r="Q188" s="110"/>
      <c r="R188" s="110" t="s">
        <v>815</v>
      </c>
      <c r="S188" s="110"/>
      <c r="T188" s="110"/>
      <c r="U188" s="162">
        <v>42787</v>
      </c>
      <c r="V188" s="183">
        <v>1800</v>
      </c>
      <c r="W188" s="110" t="s">
        <v>1164</v>
      </c>
      <c r="X188" s="171">
        <v>1836.08</v>
      </c>
      <c r="Y188" s="177"/>
      <c r="Z188" s="155"/>
      <c r="AA188" s="171">
        <v>0</v>
      </c>
      <c r="AB188" s="177">
        <v>1836.08</v>
      </c>
      <c r="AC188" s="110" t="s">
        <v>39</v>
      </c>
      <c r="AD188" s="110"/>
      <c r="AE188" s="118" t="s">
        <v>1268</v>
      </c>
      <c r="AF188" s="163" t="s">
        <v>1371</v>
      </c>
    </row>
    <row r="189" spans="1:32" s="193" customFormat="1" ht="15.75" customHeight="1">
      <c r="A189" s="164" t="s">
        <v>842</v>
      </c>
      <c r="B189" s="110" t="s">
        <v>248</v>
      </c>
      <c r="C189" s="110"/>
      <c r="D189" s="163"/>
      <c r="E189" s="110" t="s">
        <v>843</v>
      </c>
      <c r="F189" s="110" t="s">
        <v>318</v>
      </c>
      <c r="G189" s="110" t="s">
        <v>844</v>
      </c>
      <c r="H189" s="110" t="s">
        <v>845</v>
      </c>
      <c r="I189" s="110" t="s">
        <v>246</v>
      </c>
      <c r="J189" s="110" t="s">
        <v>846</v>
      </c>
      <c r="K189" s="162">
        <v>42751</v>
      </c>
      <c r="L189" s="110" t="s">
        <v>30</v>
      </c>
      <c r="M189" s="110"/>
      <c r="N189" s="110"/>
      <c r="O189" s="110" t="s">
        <v>189</v>
      </c>
      <c r="P189" s="110"/>
      <c r="Q189" s="110"/>
      <c r="R189" s="110" t="s">
        <v>819</v>
      </c>
      <c r="S189" s="110"/>
      <c r="T189" s="110"/>
      <c r="U189" s="162">
        <v>42767</v>
      </c>
      <c r="V189" s="183"/>
      <c r="W189" s="110"/>
      <c r="X189" s="171">
        <v>3835.18</v>
      </c>
      <c r="Y189" s="177"/>
      <c r="Z189" s="155"/>
      <c r="AA189" s="171"/>
      <c r="AB189" s="177">
        <v>3835.18</v>
      </c>
      <c r="AC189" s="110" t="s">
        <v>39</v>
      </c>
      <c r="AD189" s="110" t="s">
        <v>1174</v>
      </c>
      <c r="AE189" s="118" t="s">
        <v>1274</v>
      </c>
      <c r="AF189" s="163" t="s">
        <v>1376</v>
      </c>
    </row>
    <row r="190" spans="1:32" s="193" customFormat="1" ht="15.75" customHeight="1">
      <c r="A190" s="164" t="s">
        <v>816</v>
      </c>
      <c r="B190" s="110" t="s">
        <v>248</v>
      </c>
      <c r="C190" s="110"/>
      <c r="D190" s="163"/>
      <c r="E190" s="110" t="s">
        <v>817</v>
      </c>
      <c r="F190" s="110" t="s">
        <v>250</v>
      </c>
      <c r="G190" s="110" t="s">
        <v>458</v>
      </c>
      <c r="H190" s="110" t="s">
        <v>459</v>
      </c>
      <c r="I190" s="110" t="s">
        <v>246</v>
      </c>
      <c r="J190" s="110" t="s">
        <v>818</v>
      </c>
      <c r="K190" s="162">
        <v>42763</v>
      </c>
      <c r="L190" s="110" t="s">
        <v>30</v>
      </c>
      <c r="M190" s="110"/>
      <c r="N190" s="110"/>
      <c r="O190" s="110" t="s">
        <v>189</v>
      </c>
      <c r="P190" s="110"/>
      <c r="Q190" s="110"/>
      <c r="R190" s="110" t="s">
        <v>819</v>
      </c>
      <c r="S190" s="110"/>
      <c r="T190" s="110"/>
      <c r="U190" s="162">
        <v>42773</v>
      </c>
      <c r="V190" s="183">
        <v>3229.4083333333333</v>
      </c>
      <c r="W190" s="110" t="s">
        <v>1164</v>
      </c>
      <c r="X190" s="171">
        <v>3341.31</v>
      </c>
      <c r="Y190" s="177"/>
      <c r="Z190" s="155"/>
      <c r="AA190" s="171">
        <v>0</v>
      </c>
      <c r="AB190" s="177">
        <v>3341.31</v>
      </c>
      <c r="AC190" s="110" t="s">
        <v>39</v>
      </c>
      <c r="AD190" s="110"/>
      <c r="AE190" s="118" t="s">
        <v>1269</v>
      </c>
      <c r="AF190" s="163" t="s">
        <v>1372</v>
      </c>
    </row>
    <row r="191" spans="1:32" s="193" customFormat="1" ht="15.75" customHeight="1">
      <c r="A191" s="164" t="s">
        <v>847</v>
      </c>
      <c r="B191" s="110" t="s">
        <v>282</v>
      </c>
      <c r="C191" s="110"/>
      <c r="D191" s="163"/>
      <c r="E191" s="110" t="s">
        <v>848</v>
      </c>
      <c r="F191" s="110" t="s">
        <v>377</v>
      </c>
      <c r="G191" s="110" t="s">
        <v>849</v>
      </c>
      <c r="H191" s="110" t="s">
        <v>850</v>
      </c>
      <c r="I191" s="110" t="s">
        <v>246</v>
      </c>
      <c r="J191" s="110" t="s">
        <v>851</v>
      </c>
      <c r="K191" s="162">
        <v>42801</v>
      </c>
      <c r="L191" s="110" t="s">
        <v>30</v>
      </c>
      <c r="M191" s="110"/>
      <c r="N191" s="110"/>
      <c r="O191" s="110" t="s">
        <v>191</v>
      </c>
      <c r="P191" s="110"/>
      <c r="Q191" s="110"/>
      <c r="R191" s="110" t="s">
        <v>356</v>
      </c>
      <c r="S191" s="110"/>
      <c r="T191" s="110"/>
      <c r="U191" s="162">
        <v>42775</v>
      </c>
      <c r="V191" s="183"/>
      <c r="W191" s="110"/>
      <c r="X191" s="171">
        <v>1800</v>
      </c>
      <c r="Y191" s="177"/>
      <c r="Z191" s="155"/>
      <c r="AA191" s="171"/>
      <c r="AB191" s="177">
        <v>1800</v>
      </c>
      <c r="AC191" s="110" t="s">
        <v>1168</v>
      </c>
      <c r="AD191" s="110"/>
      <c r="AE191" s="118" t="s">
        <v>1275</v>
      </c>
      <c r="AF191" s="163" t="s">
        <v>1377</v>
      </c>
    </row>
    <row r="192" spans="1:32" s="193" customFormat="1" ht="15.75" customHeight="1">
      <c r="A192" s="164" t="s">
        <v>757</v>
      </c>
      <c r="B192" s="110" t="s">
        <v>248</v>
      </c>
      <c r="C192" s="110"/>
      <c r="D192" s="163"/>
      <c r="E192" s="110" t="s">
        <v>758</v>
      </c>
      <c r="F192" s="110" t="s">
        <v>297</v>
      </c>
      <c r="G192" s="110" t="s">
        <v>581</v>
      </c>
      <c r="H192" s="110" t="s">
        <v>582</v>
      </c>
      <c r="I192" s="110" t="s">
        <v>273</v>
      </c>
      <c r="J192" s="110" t="s">
        <v>759</v>
      </c>
      <c r="K192" s="162">
        <v>42768</v>
      </c>
      <c r="L192" s="110" t="s">
        <v>30</v>
      </c>
      <c r="M192" s="110"/>
      <c r="N192" s="110"/>
      <c r="O192" s="110" t="s">
        <v>189</v>
      </c>
      <c r="P192" s="110"/>
      <c r="Q192" s="110"/>
      <c r="R192" s="110" t="s">
        <v>760</v>
      </c>
      <c r="S192" s="110"/>
      <c r="T192" s="110"/>
      <c r="U192" s="162">
        <v>42809</v>
      </c>
      <c r="V192" s="183">
        <v>990</v>
      </c>
      <c r="W192" s="110" t="s">
        <v>1166</v>
      </c>
      <c r="X192" s="171">
        <v>1188</v>
      </c>
      <c r="Y192" s="177"/>
      <c r="Z192" s="155"/>
      <c r="AA192" s="171">
        <v>0</v>
      </c>
      <c r="AB192" s="177">
        <v>1188</v>
      </c>
      <c r="AC192" s="110" t="s">
        <v>39</v>
      </c>
      <c r="AD192" s="110"/>
      <c r="AE192" s="118" t="s">
        <v>1259</v>
      </c>
      <c r="AF192" s="163">
        <v>2676033652</v>
      </c>
    </row>
    <row r="193" spans="1:32" s="193" customFormat="1" ht="15.75" customHeight="1">
      <c r="A193" s="164" t="s">
        <v>972</v>
      </c>
      <c r="B193" s="110" t="s">
        <v>269</v>
      </c>
      <c r="C193" s="110"/>
      <c r="D193" s="163"/>
      <c r="E193" s="110" t="s">
        <v>973</v>
      </c>
      <c r="F193" s="110" t="s">
        <v>250</v>
      </c>
      <c r="G193" s="110" t="s">
        <v>965</v>
      </c>
      <c r="H193" s="110" t="s">
        <v>966</v>
      </c>
      <c r="I193" s="110" t="s">
        <v>246</v>
      </c>
      <c r="J193" s="110" t="s">
        <v>974</v>
      </c>
      <c r="K193" s="162">
        <v>42801</v>
      </c>
      <c r="L193" s="110" t="s">
        <v>30</v>
      </c>
      <c r="M193" s="110"/>
      <c r="N193" s="110"/>
      <c r="O193" s="110" t="s">
        <v>189</v>
      </c>
      <c r="P193" s="110"/>
      <c r="Q193" s="110"/>
      <c r="R193" s="110" t="s">
        <v>975</v>
      </c>
      <c r="S193" s="110" t="s">
        <v>976</v>
      </c>
      <c r="T193" s="110" t="s">
        <v>977</v>
      </c>
      <c r="U193" s="162">
        <v>42817</v>
      </c>
      <c r="V193" s="183"/>
      <c r="W193" s="110"/>
      <c r="X193" s="171">
        <v>2845.38</v>
      </c>
      <c r="Y193" s="177"/>
      <c r="Z193" s="155"/>
      <c r="AA193" s="171"/>
      <c r="AB193" s="177">
        <v>2845.38</v>
      </c>
      <c r="AC193" s="110" t="s">
        <v>39</v>
      </c>
      <c r="AD193" s="110" t="s">
        <v>1174</v>
      </c>
      <c r="AE193" s="118" t="s">
        <v>1297</v>
      </c>
      <c r="AF193" s="163" t="s">
        <v>1392</v>
      </c>
    </row>
    <row r="194" spans="1:32" s="193" customFormat="1" ht="15.75" customHeight="1">
      <c r="A194" s="164" t="s">
        <v>934</v>
      </c>
      <c r="B194" s="110" t="s">
        <v>338</v>
      </c>
      <c r="C194" s="110"/>
      <c r="D194" s="163"/>
      <c r="E194" s="110" t="s">
        <v>935</v>
      </c>
      <c r="F194" s="110" t="s">
        <v>936</v>
      </c>
      <c r="G194" s="110" t="s">
        <v>937</v>
      </c>
      <c r="H194" s="110" t="s">
        <v>938</v>
      </c>
      <c r="I194" s="110" t="s">
        <v>246</v>
      </c>
      <c r="J194" s="110" t="s">
        <v>939</v>
      </c>
      <c r="K194" s="162">
        <v>42793</v>
      </c>
      <c r="L194" s="110" t="s">
        <v>30</v>
      </c>
      <c r="M194" s="110"/>
      <c r="N194" s="110"/>
      <c r="O194" s="110" t="s">
        <v>32</v>
      </c>
      <c r="P194" s="110"/>
      <c r="Q194" s="110"/>
      <c r="R194" s="110" t="s">
        <v>940</v>
      </c>
      <c r="S194" s="110"/>
      <c r="T194" s="110"/>
      <c r="U194" s="162">
        <v>42823</v>
      </c>
      <c r="V194" s="183"/>
      <c r="W194" s="110"/>
      <c r="X194" s="171">
        <v>5806.73</v>
      </c>
      <c r="Y194" s="177"/>
      <c r="Z194" s="155"/>
      <c r="AA194" s="171"/>
      <c r="AB194" s="177">
        <v>5806.73</v>
      </c>
      <c r="AC194" s="110" t="s">
        <v>1169</v>
      </c>
      <c r="AD194" s="110" t="s">
        <v>1175</v>
      </c>
      <c r="AE194" s="118"/>
      <c r="AF194" s="163"/>
    </row>
    <row r="195" spans="1:32" s="193" customFormat="1" ht="15.75" customHeight="1">
      <c r="A195" s="164" t="s">
        <v>852</v>
      </c>
      <c r="B195" s="110" t="s">
        <v>338</v>
      </c>
      <c r="C195" s="110"/>
      <c r="D195" s="163"/>
      <c r="E195" s="110" t="s">
        <v>853</v>
      </c>
      <c r="F195" s="110" t="s">
        <v>340</v>
      </c>
      <c r="G195" s="110" t="s">
        <v>437</v>
      </c>
      <c r="H195" s="110" t="s">
        <v>438</v>
      </c>
      <c r="I195" s="110" t="s">
        <v>273</v>
      </c>
      <c r="J195" s="110" t="s">
        <v>854</v>
      </c>
      <c r="K195" s="162">
        <v>42755</v>
      </c>
      <c r="L195" s="110" t="s">
        <v>30</v>
      </c>
      <c r="M195" s="110"/>
      <c r="N195" s="110"/>
      <c r="O195" s="110" t="s">
        <v>32</v>
      </c>
      <c r="P195" s="110"/>
      <c r="Q195" s="110"/>
      <c r="R195" s="110" t="s">
        <v>449</v>
      </c>
      <c r="S195" s="110"/>
      <c r="T195" s="110"/>
      <c r="U195" s="162">
        <v>42773</v>
      </c>
      <c r="V195" s="183">
        <v>1440</v>
      </c>
      <c r="W195" s="110" t="s">
        <v>1164</v>
      </c>
      <c r="X195" s="171">
        <v>1476.31</v>
      </c>
      <c r="Y195" s="177"/>
      <c r="Z195" s="155"/>
      <c r="AA195" s="171">
        <v>0</v>
      </c>
      <c r="AB195" s="177">
        <v>1476.31</v>
      </c>
      <c r="AC195" s="110" t="s">
        <v>39</v>
      </c>
      <c r="AD195" s="110"/>
      <c r="AE195" s="118" t="s">
        <v>1276</v>
      </c>
      <c r="AF195" s="163" t="s">
        <v>1378</v>
      </c>
    </row>
    <row r="196" spans="1:32" s="193" customFormat="1" ht="15.75" customHeight="1">
      <c r="A196" s="164" t="s">
        <v>836</v>
      </c>
      <c r="B196" s="110" t="s">
        <v>248</v>
      </c>
      <c r="C196" s="110"/>
      <c r="D196" s="163"/>
      <c r="E196" s="110" t="s">
        <v>837</v>
      </c>
      <c r="F196" s="110" t="s">
        <v>250</v>
      </c>
      <c r="G196" s="110" t="s">
        <v>838</v>
      </c>
      <c r="H196" s="110" t="s">
        <v>839</v>
      </c>
      <c r="I196" s="110" t="s">
        <v>246</v>
      </c>
      <c r="J196" s="110" t="s">
        <v>840</v>
      </c>
      <c r="K196" s="162">
        <v>42759</v>
      </c>
      <c r="L196" s="110" t="s">
        <v>30</v>
      </c>
      <c r="M196" s="110"/>
      <c r="N196" s="110"/>
      <c r="O196" s="110" t="s">
        <v>189</v>
      </c>
      <c r="P196" s="110"/>
      <c r="Q196" s="110"/>
      <c r="R196" s="110" t="s">
        <v>841</v>
      </c>
      <c r="S196" s="110"/>
      <c r="T196" s="110"/>
      <c r="U196" s="162">
        <v>42787</v>
      </c>
      <c r="V196" s="183">
        <v>2556.6166666666668</v>
      </c>
      <c r="W196" s="110" t="s">
        <v>1164</v>
      </c>
      <c r="X196" s="171">
        <v>2607.87</v>
      </c>
      <c r="Y196" s="177"/>
      <c r="Z196" s="155"/>
      <c r="AA196" s="171">
        <v>0</v>
      </c>
      <c r="AB196" s="177">
        <v>2607.87</v>
      </c>
      <c r="AC196" s="110" t="s">
        <v>39</v>
      </c>
      <c r="AD196" s="110"/>
      <c r="AE196" s="118" t="s">
        <v>1273</v>
      </c>
      <c r="AF196" s="163" t="s">
        <v>1375</v>
      </c>
    </row>
    <row r="197" spans="1:32" s="193" customFormat="1" ht="15.75" customHeight="1">
      <c r="A197" s="164" t="s">
        <v>912</v>
      </c>
      <c r="B197" s="110" t="s">
        <v>248</v>
      </c>
      <c r="C197" s="110"/>
      <c r="D197" s="163"/>
      <c r="E197" s="110" t="s">
        <v>913</v>
      </c>
      <c r="F197" s="110" t="s">
        <v>250</v>
      </c>
      <c r="G197" s="110" t="s">
        <v>838</v>
      </c>
      <c r="H197" s="110" t="s">
        <v>839</v>
      </c>
      <c r="I197" s="110" t="s">
        <v>246</v>
      </c>
      <c r="J197" s="110" t="s">
        <v>914</v>
      </c>
      <c r="K197" s="162">
        <v>42787</v>
      </c>
      <c r="L197" s="110" t="s">
        <v>30</v>
      </c>
      <c r="M197" s="110"/>
      <c r="N197" s="110"/>
      <c r="O197" s="110" t="s">
        <v>189</v>
      </c>
      <c r="P197" s="110"/>
      <c r="Q197" s="110"/>
      <c r="R197" s="110" t="s">
        <v>915</v>
      </c>
      <c r="S197" s="110"/>
      <c r="T197" s="110"/>
      <c r="U197" s="162">
        <v>42793</v>
      </c>
      <c r="V197" s="183"/>
      <c r="W197" s="110"/>
      <c r="X197" s="177">
        <v>2615.52</v>
      </c>
      <c r="Y197" s="177"/>
      <c r="Z197" s="155"/>
      <c r="AA197" s="171"/>
      <c r="AB197" s="177">
        <v>2615.52</v>
      </c>
      <c r="AC197" s="110" t="s">
        <v>39</v>
      </c>
      <c r="AD197" s="110"/>
      <c r="AE197" s="118" t="s">
        <v>1287</v>
      </c>
      <c r="AF197" s="206" t="s">
        <v>1902</v>
      </c>
    </row>
    <row r="198" spans="1:32" s="193" customFormat="1" ht="15.75" customHeight="1">
      <c r="A198" s="164" t="s">
        <v>877</v>
      </c>
      <c r="B198" s="110" t="s">
        <v>282</v>
      </c>
      <c r="C198" s="110"/>
      <c r="D198" s="163">
        <v>28287151</v>
      </c>
      <c r="E198" s="110" t="s">
        <v>878</v>
      </c>
      <c r="F198" s="110" t="s">
        <v>297</v>
      </c>
      <c r="G198" s="110" t="s">
        <v>581</v>
      </c>
      <c r="H198" s="110" t="s">
        <v>582</v>
      </c>
      <c r="I198" s="110" t="s">
        <v>273</v>
      </c>
      <c r="J198" s="110" t="s">
        <v>879</v>
      </c>
      <c r="K198" s="162">
        <v>42807</v>
      </c>
      <c r="L198" s="110" t="s">
        <v>30</v>
      </c>
      <c r="M198" s="110"/>
      <c r="N198" s="110"/>
      <c r="O198" s="110" t="s">
        <v>191</v>
      </c>
      <c r="P198" s="110"/>
      <c r="Q198" s="110"/>
      <c r="R198" s="110" t="s">
        <v>880</v>
      </c>
      <c r="S198" s="110" t="s">
        <v>881</v>
      </c>
      <c r="T198" s="110"/>
      <c r="U198" s="162">
        <v>42779</v>
      </c>
      <c r="V198" s="183"/>
      <c r="W198" s="110"/>
      <c r="X198" s="171">
        <v>1332</v>
      </c>
      <c r="Y198" s="177"/>
      <c r="Z198" s="155"/>
      <c r="AA198" s="171"/>
      <c r="AB198" s="177">
        <v>1332</v>
      </c>
      <c r="AC198" s="110" t="s">
        <v>39</v>
      </c>
      <c r="AD198" s="110"/>
      <c r="AE198" s="118" t="s">
        <v>1281</v>
      </c>
      <c r="AF198" s="163">
        <v>2676034221</v>
      </c>
    </row>
    <row r="199" spans="1:32" s="193" customFormat="1" ht="15.75" customHeight="1">
      <c r="A199" s="164" t="s">
        <v>995</v>
      </c>
      <c r="B199" s="110" t="s">
        <v>338</v>
      </c>
      <c r="C199" s="110"/>
      <c r="D199" s="163">
        <v>28301482</v>
      </c>
      <c r="E199" s="110" t="s">
        <v>996</v>
      </c>
      <c r="F199" s="110" t="s">
        <v>410</v>
      </c>
      <c r="G199" s="110" t="s">
        <v>411</v>
      </c>
      <c r="H199" s="110" t="s">
        <v>412</v>
      </c>
      <c r="I199" s="110" t="s">
        <v>273</v>
      </c>
      <c r="J199" s="110" t="s">
        <v>997</v>
      </c>
      <c r="K199" s="162">
        <v>42810</v>
      </c>
      <c r="L199" s="110" t="s">
        <v>30</v>
      </c>
      <c r="M199" s="110"/>
      <c r="N199" s="110"/>
      <c r="O199" s="110" t="s">
        <v>32</v>
      </c>
      <c r="P199" s="110"/>
      <c r="Q199" s="110"/>
      <c r="R199" s="110" t="s">
        <v>717</v>
      </c>
      <c r="S199" s="110"/>
      <c r="T199" s="110"/>
      <c r="U199" s="162">
        <v>42822</v>
      </c>
      <c r="V199" s="183">
        <v>1495</v>
      </c>
      <c r="W199" s="110" t="s">
        <v>1165</v>
      </c>
      <c r="X199" s="171">
        <v>1444.96</v>
      </c>
      <c r="Y199" s="177"/>
      <c r="Z199" s="155"/>
      <c r="AA199" s="171">
        <v>0</v>
      </c>
      <c r="AB199" s="177">
        <v>1444.97</v>
      </c>
      <c r="AC199" s="110" t="s">
        <v>39</v>
      </c>
      <c r="AD199" s="110"/>
      <c r="AE199" s="118" t="s">
        <v>1302</v>
      </c>
      <c r="AF199" s="163" t="s">
        <v>1395</v>
      </c>
    </row>
    <row r="200" spans="1:32" s="193" customFormat="1" ht="15.75" customHeight="1">
      <c r="A200" s="164" t="s">
        <v>775</v>
      </c>
      <c r="B200" s="110" t="s">
        <v>338</v>
      </c>
      <c r="C200" s="110"/>
      <c r="D200" s="163"/>
      <c r="E200" s="110" t="s">
        <v>776</v>
      </c>
      <c r="F200" s="110" t="s">
        <v>250</v>
      </c>
      <c r="G200" s="110" t="s">
        <v>777</v>
      </c>
      <c r="H200" s="110" t="s">
        <v>778</v>
      </c>
      <c r="I200" s="110" t="s">
        <v>246</v>
      </c>
      <c r="J200" s="110" t="s">
        <v>779</v>
      </c>
      <c r="K200" s="162">
        <v>42747</v>
      </c>
      <c r="L200" s="110" t="s">
        <v>30</v>
      </c>
      <c r="M200" s="110"/>
      <c r="N200" s="110"/>
      <c r="O200" s="110" t="s">
        <v>32</v>
      </c>
      <c r="P200" s="110"/>
      <c r="Q200" s="110"/>
      <c r="R200" s="110" t="s">
        <v>780</v>
      </c>
      <c r="S200" s="110"/>
      <c r="T200" s="110"/>
      <c r="U200" s="162">
        <v>42773</v>
      </c>
      <c r="V200" s="183">
        <v>2960.2916666666665</v>
      </c>
      <c r="W200" s="110" t="s">
        <v>1164</v>
      </c>
      <c r="X200" s="171">
        <v>3062.87</v>
      </c>
      <c r="Y200" s="177">
        <v>907.32</v>
      </c>
      <c r="Z200" s="155"/>
      <c r="AA200" s="171">
        <v>0</v>
      </c>
      <c r="AB200" s="177">
        <v>3062.87</v>
      </c>
      <c r="AC200" s="110" t="s">
        <v>39</v>
      </c>
      <c r="AD200" s="110" t="s">
        <v>1174</v>
      </c>
      <c r="AE200" s="118" t="s">
        <v>1262</v>
      </c>
      <c r="AF200" s="163" t="s">
        <v>1366</v>
      </c>
    </row>
    <row r="201" spans="1:32" s="193" customFormat="1" ht="15.75" customHeight="1">
      <c r="A201" s="164" t="s">
        <v>987</v>
      </c>
      <c r="B201" s="110" t="s">
        <v>269</v>
      </c>
      <c r="C201" s="110"/>
      <c r="D201" s="163"/>
      <c r="E201" s="110" t="s">
        <v>988</v>
      </c>
      <c r="F201" s="110" t="s">
        <v>250</v>
      </c>
      <c r="G201" s="110" t="s">
        <v>989</v>
      </c>
      <c r="H201" s="110" t="s">
        <v>990</v>
      </c>
      <c r="I201" s="110" t="s">
        <v>246</v>
      </c>
      <c r="J201" s="110" t="s">
        <v>991</v>
      </c>
      <c r="K201" s="162">
        <v>42805</v>
      </c>
      <c r="L201" s="110" t="s">
        <v>30</v>
      </c>
      <c r="M201" s="110"/>
      <c r="N201" s="110"/>
      <c r="O201" s="110" t="s">
        <v>32</v>
      </c>
      <c r="P201" s="110"/>
      <c r="Q201" s="110"/>
      <c r="R201" s="110" t="s">
        <v>864</v>
      </c>
      <c r="S201" s="110"/>
      <c r="T201" s="110"/>
      <c r="U201" s="162">
        <v>42821</v>
      </c>
      <c r="V201" s="183"/>
      <c r="W201" s="110"/>
      <c r="X201" s="171">
        <v>2133.4299999999998</v>
      </c>
      <c r="Y201" s="177"/>
      <c r="Z201" s="155"/>
      <c r="AA201" s="171"/>
      <c r="AB201" s="177">
        <v>2133.4299999999998</v>
      </c>
      <c r="AC201" s="110" t="s">
        <v>39</v>
      </c>
      <c r="AD201" s="110"/>
      <c r="AE201" s="118" t="s">
        <v>1300</v>
      </c>
      <c r="AF201" s="163"/>
    </row>
    <row r="202" spans="1:32" s="193" customFormat="1" ht="15.75" customHeight="1">
      <c r="A202" s="164" t="s">
        <v>861</v>
      </c>
      <c r="B202" s="110" t="s">
        <v>269</v>
      </c>
      <c r="C202" s="110"/>
      <c r="D202" s="163"/>
      <c r="E202" s="110" t="s">
        <v>862</v>
      </c>
      <c r="F202" s="110" t="s">
        <v>410</v>
      </c>
      <c r="G202" s="110" t="s">
        <v>411</v>
      </c>
      <c r="H202" s="162" t="s">
        <v>412</v>
      </c>
      <c r="I202" s="110" t="s">
        <v>273</v>
      </c>
      <c r="J202" s="110" t="s">
        <v>863</v>
      </c>
      <c r="K202" s="162">
        <v>42740</v>
      </c>
      <c r="L202" s="110" t="s">
        <v>30</v>
      </c>
      <c r="M202" s="110"/>
      <c r="N202" s="110"/>
      <c r="O202" s="110" t="s">
        <v>32</v>
      </c>
      <c r="P202" s="110"/>
      <c r="Q202" s="110"/>
      <c r="R202" s="110" t="s">
        <v>864</v>
      </c>
      <c r="S202" s="110"/>
      <c r="T202" s="110"/>
      <c r="U202" s="162">
        <v>42773</v>
      </c>
      <c r="V202" s="183">
        <v>1495</v>
      </c>
      <c r="W202" s="110" t="s">
        <v>1165</v>
      </c>
      <c r="X202" s="171">
        <v>1433.4</v>
      </c>
      <c r="Y202" s="177"/>
      <c r="Z202" s="155"/>
      <c r="AA202" s="171">
        <v>0</v>
      </c>
      <c r="AB202" s="177">
        <v>1433.4</v>
      </c>
      <c r="AC202" s="110" t="s">
        <v>39</v>
      </c>
      <c r="AD202" s="110"/>
      <c r="AE202" s="118" t="s">
        <v>1278</v>
      </c>
      <c r="AF202" s="163" t="s">
        <v>1380</v>
      </c>
    </row>
    <row r="203" spans="1:32" s="193" customFormat="1" ht="15.75" customHeight="1">
      <c r="A203" s="164" t="s">
        <v>931</v>
      </c>
      <c r="B203" s="110" t="s">
        <v>338</v>
      </c>
      <c r="C203" s="110"/>
      <c r="D203" s="163"/>
      <c r="E203" s="110" t="s">
        <v>932</v>
      </c>
      <c r="F203" s="110" t="s">
        <v>250</v>
      </c>
      <c r="G203" s="110" t="s">
        <v>828</v>
      </c>
      <c r="H203" s="110" t="s">
        <v>829</v>
      </c>
      <c r="I203" s="110" t="s">
        <v>246</v>
      </c>
      <c r="J203" s="110" t="s">
        <v>933</v>
      </c>
      <c r="K203" s="162">
        <v>42789</v>
      </c>
      <c r="L203" s="110" t="s">
        <v>30</v>
      </c>
      <c r="M203" s="110"/>
      <c r="N203" s="110"/>
      <c r="O203" s="110" t="s">
        <v>189</v>
      </c>
      <c r="P203" s="110"/>
      <c r="Q203" s="110"/>
      <c r="R203" s="110" t="s">
        <v>521</v>
      </c>
      <c r="S203" s="110"/>
      <c r="T203" s="110"/>
      <c r="U203" s="162">
        <v>42800</v>
      </c>
      <c r="V203" s="183"/>
      <c r="W203" s="110"/>
      <c r="X203" s="171">
        <v>3574.28</v>
      </c>
      <c r="Y203" s="177"/>
      <c r="Z203" s="155"/>
      <c r="AA203" s="171"/>
      <c r="AB203" s="177">
        <v>3574.28</v>
      </c>
      <c r="AC203" s="110" t="s">
        <v>39</v>
      </c>
      <c r="AD203" s="110"/>
      <c r="AE203" s="118" t="s">
        <v>1291</v>
      </c>
      <c r="AF203" s="163"/>
    </row>
    <row r="204" spans="1:32" s="193" customFormat="1" ht="15.75" customHeight="1">
      <c r="A204" s="164" t="s">
        <v>941</v>
      </c>
      <c r="B204" s="110" t="s">
        <v>338</v>
      </c>
      <c r="C204" s="110"/>
      <c r="D204" s="163"/>
      <c r="E204" s="110" t="s">
        <v>942</v>
      </c>
      <c r="F204" s="110" t="s">
        <v>936</v>
      </c>
      <c r="G204" s="110" t="s">
        <v>943</v>
      </c>
      <c r="H204" s="110" t="s">
        <v>944</v>
      </c>
      <c r="I204" s="110" t="s">
        <v>246</v>
      </c>
      <c r="J204" s="110" t="s">
        <v>945</v>
      </c>
      <c r="K204" s="162">
        <v>42800</v>
      </c>
      <c r="L204" s="110" t="s">
        <v>30</v>
      </c>
      <c r="M204" s="110"/>
      <c r="N204" s="110"/>
      <c r="O204" s="110" t="s">
        <v>189</v>
      </c>
      <c r="P204" s="110"/>
      <c r="Q204" s="110"/>
      <c r="R204" s="110" t="s">
        <v>528</v>
      </c>
      <c r="S204" s="110" t="s">
        <v>363</v>
      </c>
      <c r="T204" s="110" t="s">
        <v>946</v>
      </c>
      <c r="U204" s="162">
        <v>42815</v>
      </c>
      <c r="V204" s="183"/>
      <c r="W204" s="110"/>
      <c r="X204" s="171">
        <v>773.23</v>
      </c>
      <c r="Y204" s="177">
        <v>2278.9499999999998</v>
      </c>
      <c r="Z204" s="155"/>
      <c r="AA204" s="171"/>
      <c r="AB204" s="177">
        <v>773.23</v>
      </c>
      <c r="AC204" s="110" t="s">
        <v>1169</v>
      </c>
      <c r="AD204" s="110" t="s">
        <v>1175</v>
      </c>
      <c r="AE204" s="118" t="s">
        <v>1292</v>
      </c>
      <c r="AF204" s="163"/>
    </row>
    <row r="205" spans="1:32" s="193" customFormat="1" ht="15.75" customHeight="1">
      <c r="A205" s="164" t="s">
        <v>947</v>
      </c>
      <c r="B205" s="110" t="s">
        <v>269</v>
      </c>
      <c r="C205" s="110"/>
      <c r="D205" s="163"/>
      <c r="E205" s="110" t="s">
        <v>1933</v>
      </c>
      <c r="F205" s="110" t="s">
        <v>297</v>
      </c>
      <c r="G205" s="110" t="s">
        <v>298</v>
      </c>
      <c r="H205" s="110" t="s">
        <v>299</v>
      </c>
      <c r="I205" s="110" t="s">
        <v>273</v>
      </c>
      <c r="J205" s="110" t="s">
        <v>948</v>
      </c>
      <c r="K205" s="162">
        <v>42830</v>
      </c>
      <c r="L205" s="110" t="s">
        <v>30</v>
      </c>
      <c r="M205" s="110"/>
      <c r="N205" s="110"/>
      <c r="O205" s="110" t="s">
        <v>189</v>
      </c>
      <c r="P205" s="110"/>
      <c r="Q205" s="110"/>
      <c r="R205" s="110" t="s">
        <v>949</v>
      </c>
      <c r="S205" s="110" t="s">
        <v>950</v>
      </c>
      <c r="T205" s="110"/>
      <c r="U205" s="162">
        <v>42803</v>
      </c>
      <c r="V205" s="183"/>
      <c r="W205" s="110"/>
      <c r="X205" s="171">
        <v>3780</v>
      </c>
      <c r="Y205" s="177"/>
      <c r="Z205" s="155"/>
      <c r="AA205" s="171"/>
      <c r="AB205" s="177">
        <v>3780</v>
      </c>
      <c r="AC205" s="110" t="s">
        <v>39</v>
      </c>
      <c r="AD205" s="110"/>
      <c r="AE205" s="118"/>
      <c r="AF205" s="163"/>
    </row>
    <row r="206" spans="1:32" s="193" customFormat="1" ht="15.75" customHeight="1">
      <c r="A206" s="164" t="s">
        <v>951</v>
      </c>
      <c r="B206" s="110" t="s">
        <v>282</v>
      </c>
      <c r="C206" s="110"/>
      <c r="D206" s="163"/>
      <c r="E206" s="110" t="s">
        <v>1934</v>
      </c>
      <c r="F206" s="110" t="s">
        <v>297</v>
      </c>
      <c r="G206" s="110" t="s">
        <v>581</v>
      </c>
      <c r="H206" s="110" t="s">
        <v>582</v>
      </c>
      <c r="I206" s="110" t="s">
        <v>273</v>
      </c>
      <c r="J206" s="110" t="s">
        <v>952</v>
      </c>
      <c r="K206" s="162">
        <v>42828</v>
      </c>
      <c r="L206" s="110" t="s">
        <v>30</v>
      </c>
      <c r="M206" s="110"/>
      <c r="N206" s="110"/>
      <c r="O206" s="110" t="s">
        <v>191</v>
      </c>
      <c r="P206" s="110"/>
      <c r="Q206" s="110"/>
      <c r="R206" s="110" t="s">
        <v>953</v>
      </c>
      <c r="S206" s="110"/>
      <c r="T206" s="110"/>
      <c r="U206" s="162">
        <v>42803</v>
      </c>
      <c r="V206" s="183"/>
      <c r="W206" s="110"/>
      <c r="X206" s="171">
        <v>1332</v>
      </c>
      <c r="Y206" s="177"/>
      <c r="Z206" s="155"/>
      <c r="AA206" s="171"/>
      <c r="AB206" s="177">
        <v>1332</v>
      </c>
      <c r="AC206" s="110" t="s">
        <v>39</v>
      </c>
      <c r="AD206" s="110"/>
      <c r="AE206" s="118" t="s">
        <v>1293</v>
      </c>
      <c r="AF206" s="163"/>
    </row>
    <row r="207" spans="1:32" s="193" customFormat="1" ht="15.75" customHeight="1">
      <c r="A207" s="164" t="s">
        <v>1878</v>
      </c>
      <c r="B207" s="110" t="s">
        <v>338</v>
      </c>
      <c r="C207" s="3"/>
      <c r="D207" s="3"/>
      <c r="E207" s="3" t="s">
        <v>1879</v>
      </c>
      <c r="F207" s="110" t="s">
        <v>524</v>
      </c>
      <c r="G207" s="3" t="s">
        <v>1880</v>
      </c>
      <c r="H207" s="3" t="s">
        <v>1881</v>
      </c>
      <c r="I207" s="110" t="s">
        <v>246</v>
      </c>
      <c r="J207" s="3" t="s">
        <v>1877</v>
      </c>
      <c r="K207" s="237">
        <v>42469</v>
      </c>
      <c r="L207" s="110" t="s">
        <v>30</v>
      </c>
      <c r="M207" s="3"/>
      <c r="N207" s="3"/>
      <c r="O207" s="110" t="s">
        <v>32</v>
      </c>
      <c r="Q207" s="3"/>
      <c r="R207" s="3" t="s">
        <v>557</v>
      </c>
      <c r="S207" s="3"/>
      <c r="T207" s="3"/>
      <c r="U207" s="189">
        <v>42713</v>
      </c>
      <c r="V207" s="170">
        <v>0</v>
      </c>
      <c r="W207" s="170"/>
      <c r="X207" s="171">
        <v>0</v>
      </c>
      <c r="Y207" s="177">
        <v>1134.1600000000001</v>
      </c>
      <c r="Z207" s="171"/>
      <c r="AA207" s="171"/>
      <c r="AB207" s="177">
        <v>0</v>
      </c>
      <c r="AC207" s="193" t="s">
        <v>39</v>
      </c>
      <c r="AD207" s="191"/>
      <c r="AE207" s="190"/>
      <c r="AF207" s="201"/>
    </row>
    <row r="208" spans="1:32" s="179" customFormat="1" ht="15.95" customHeight="1">
      <c r="A208" s="208" t="s">
        <v>688</v>
      </c>
      <c r="B208" s="208" t="s">
        <v>248</v>
      </c>
      <c r="C208" s="208"/>
      <c r="D208" s="208">
        <v>27594929</v>
      </c>
      <c r="E208" s="208" t="s">
        <v>1903</v>
      </c>
      <c r="F208" s="208" t="s">
        <v>250</v>
      </c>
      <c r="G208" s="209" t="s">
        <v>1904</v>
      </c>
      <c r="H208" s="209" t="s">
        <v>1905</v>
      </c>
      <c r="I208" s="209" t="s">
        <v>246</v>
      </c>
      <c r="J208" s="209" t="s">
        <v>1906</v>
      </c>
      <c r="K208" s="212">
        <v>42537</v>
      </c>
      <c r="L208" s="209" t="s">
        <v>31</v>
      </c>
      <c r="M208" s="209" t="s">
        <v>30</v>
      </c>
      <c r="O208" s="208" t="s">
        <v>37</v>
      </c>
      <c r="Q208" s="208" t="s">
        <v>189</v>
      </c>
      <c r="R208" s="208" t="s">
        <v>322</v>
      </c>
      <c r="T208" s="208"/>
      <c r="U208" s="207">
        <v>42514</v>
      </c>
      <c r="V208" s="211">
        <v>3213.14</v>
      </c>
      <c r="W208" s="203" t="s">
        <v>1164</v>
      </c>
      <c r="X208" s="171">
        <v>2523.62</v>
      </c>
      <c r="Y208" s="182"/>
      <c r="AA208" s="171">
        <v>1690.82</v>
      </c>
      <c r="AB208" s="177">
        <v>832.8</v>
      </c>
      <c r="AC208" s="203" t="s">
        <v>39</v>
      </c>
      <c r="AD208" s="205"/>
      <c r="AE208" s="203"/>
      <c r="AF208" s="204"/>
    </row>
    <row r="209" spans="1:32" s="179" customFormat="1" ht="15.95" customHeight="1">
      <c r="A209" s="191" t="s">
        <v>1907</v>
      </c>
      <c r="B209" s="110" t="s">
        <v>244</v>
      </c>
      <c r="C209" s="110"/>
      <c r="D209" s="110">
        <v>26850081</v>
      </c>
      <c r="E209" s="110" t="s">
        <v>1908</v>
      </c>
      <c r="F209" s="110" t="s">
        <v>284</v>
      </c>
      <c r="G209" s="179" t="s">
        <v>1909</v>
      </c>
      <c r="H209" s="179" t="s">
        <v>1910</v>
      </c>
      <c r="I209" s="179" t="s">
        <v>246</v>
      </c>
      <c r="J209" s="179" t="s">
        <v>1911</v>
      </c>
      <c r="K209" s="203">
        <v>42405</v>
      </c>
      <c r="L209" s="179" t="s">
        <v>31</v>
      </c>
      <c r="M209" s="179" t="s">
        <v>30</v>
      </c>
      <c r="O209" s="179" t="s">
        <v>37</v>
      </c>
      <c r="Q209" s="110" t="s">
        <v>189</v>
      </c>
      <c r="R209" s="110" t="s">
        <v>322</v>
      </c>
      <c r="T209" s="110"/>
      <c r="U209" s="162">
        <v>42493</v>
      </c>
      <c r="V209" s="181">
        <v>3200</v>
      </c>
      <c r="W209" s="203" t="s">
        <v>1165</v>
      </c>
      <c r="X209" s="171">
        <v>2663.5</v>
      </c>
      <c r="Y209" s="182"/>
      <c r="AA209" s="182">
        <v>1784.55</v>
      </c>
      <c r="AB209" s="182">
        <v>878.95</v>
      </c>
      <c r="AC209" s="203" t="s">
        <v>39</v>
      </c>
      <c r="AD209" s="205"/>
      <c r="AE209" s="203"/>
      <c r="AF209" s="204"/>
    </row>
    <row r="210" spans="1:32" s="179" customFormat="1" ht="15.95" customHeight="1">
      <c r="A210" s="110" t="s">
        <v>1912</v>
      </c>
      <c r="B210" s="110" t="s">
        <v>282</v>
      </c>
      <c r="C210" s="110"/>
      <c r="D210" s="110">
        <v>26587836</v>
      </c>
      <c r="E210" s="110" t="s">
        <v>1913</v>
      </c>
      <c r="F210" s="110" t="s">
        <v>410</v>
      </c>
      <c r="G210" s="179" t="s">
        <v>1914</v>
      </c>
      <c r="H210" s="179" t="s">
        <v>1915</v>
      </c>
      <c r="I210" s="179" t="s">
        <v>273</v>
      </c>
      <c r="J210" s="179" t="s">
        <v>1916</v>
      </c>
      <c r="K210" s="203">
        <v>42328</v>
      </c>
      <c r="L210" s="179" t="s">
        <v>31</v>
      </c>
      <c r="M210" s="179" t="s">
        <v>30</v>
      </c>
      <c r="O210" s="179" t="s">
        <v>37</v>
      </c>
      <c r="P210" s="179" t="s">
        <v>191</v>
      </c>
      <c r="R210" s="179" t="s">
        <v>1917</v>
      </c>
      <c r="S210" s="179" t="s">
        <v>1918</v>
      </c>
      <c r="U210" s="178" t="s">
        <v>1919</v>
      </c>
      <c r="V210" s="181">
        <v>2250</v>
      </c>
      <c r="W210" s="203" t="s">
        <v>1165</v>
      </c>
      <c r="X210" s="182">
        <v>1785.12</v>
      </c>
      <c r="Y210" s="182"/>
      <c r="AA210" s="182">
        <v>1071.07</v>
      </c>
      <c r="AB210" s="182">
        <v>714.05</v>
      </c>
      <c r="AC210" s="203" t="s">
        <v>39</v>
      </c>
      <c r="AD210" s="205"/>
      <c r="AE210" s="203"/>
      <c r="AF210" s="204"/>
    </row>
    <row r="211" spans="1:32" s="179" customFormat="1" ht="13.5" customHeight="1">
      <c r="A211" s="203"/>
      <c r="B211" s="178"/>
      <c r="C211" s="178"/>
      <c r="D211" s="204"/>
      <c r="E211" s="203"/>
      <c r="F211" s="203"/>
      <c r="G211" s="203"/>
      <c r="H211" s="203"/>
      <c r="I211" s="203"/>
      <c r="J211" s="203"/>
      <c r="K211" s="178"/>
      <c r="L211" s="203"/>
      <c r="M211" s="203"/>
      <c r="N211" s="203"/>
      <c r="O211" s="203"/>
      <c r="P211" s="203"/>
      <c r="Q211" s="203"/>
      <c r="R211" s="203"/>
      <c r="S211" s="203"/>
      <c r="T211" s="203"/>
      <c r="U211" s="178"/>
      <c r="V211" s="181"/>
      <c r="W211" s="203"/>
      <c r="X211" s="182"/>
      <c r="Y211" s="182"/>
      <c r="AA211" s="182"/>
      <c r="AB211" s="182"/>
      <c r="AC211" s="203"/>
      <c r="AD211" s="205"/>
      <c r="AE211" s="203"/>
      <c r="AF211" s="204"/>
    </row>
    <row r="212" spans="1:32" s="193" customFormat="1" ht="15.75" customHeight="1">
      <c r="A212" s="95"/>
      <c r="B212" s="93"/>
      <c r="C212" s="93"/>
      <c r="D212" s="93"/>
      <c r="E212" s="93"/>
      <c r="F212" s="93"/>
      <c r="G212" s="93"/>
      <c r="H212" s="93"/>
      <c r="I212" s="95"/>
      <c r="J212" s="93"/>
      <c r="K212" s="93"/>
      <c r="L212" s="93"/>
      <c r="M212" s="93"/>
      <c r="N212" s="93"/>
      <c r="O212" s="93"/>
      <c r="P212" s="93"/>
      <c r="Q212" s="93"/>
      <c r="R212" s="93"/>
      <c r="S212" s="95"/>
      <c r="T212" s="93"/>
      <c r="U212" s="93"/>
      <c r="V212" s="188"/>
      <c r="W212" s="93"/>
      <c r="X212" s="93"/>
      <c r="Y212" s="94"/>
      <c r="Z212" s="93"/>
      <c r="AA212" s="93"/>
      <c r="AB212" s="241"/>
      <c r="AC212" s="93"/>
      <c r="AD212" s="93"/>
      <c r="AE212" s="93"/>
      <c r="AF212" s="93"/>
    </row>
    <row r="213" spans="1:32" s="219" customFormat="1" ht="15.75" customHeight="1">
      <c r="A213" s="194" t="s">
        <v>1789</v>
      </c>
      <c r="B213" s="195"/>
      <c r="C213" s="195"/>
      <c r="D213" s="195"/>
      <c r="E213" s="195"/>
      <c r="F213" s="195"/>
      <c r="G213" s="195"/>
      <c r="H213" s="195"/>
      <c r="I213" s="194"/>
      <c r="J213" s="195"/>
      <c r="K213" s="195"/>
      <c r="L213" s="195"/>
      <c r="M213" s="195"/>
      <c r="N213" s="195"/>
      <c r="O213" s="195"/>
      <c r="P213" s="195"/>
      <c r="Q213" s="195"/>
      <c r="R213" s="195"/>
      <c r="S213" s="194"/>
      <c r="T213" s="195"/>
      <c r="U213" s="195"/>
      <c r="V213" s="196"/>
      <c r="W213" s="195"/>
      <c r="X213" s="195"/>
      <c r="Y213" s="195"/>
      <c r="Z213" s="195"/>
      <c r="AA213" s="195"/>
      <c r="AB213" s="197"/>
      <c r="AC213" s="195"/>
      <c r="AD213" s="195"/>
      <c r="AE213" s="195"/>
      <c r="AF213" s="195"/>
    </row>
    <row r="214" spans="1:32" s="193" customFormat="1" ht="15.75" customHeight="1">
      <c r="A214" t="s">
        <v>1808</v>
      </c>
      <c r="B214" s="191" t="s">
        <v>248</v>
      </c>
      <c r="C214" s="3"/>
      <c r="D214" s="3"/>
      <c r="E214" s="3" t="s">
        <v>1809</v>
      </c>
      <c r="F214" s="3" t="s">
        <v>712</v>
      </c>
      <c r="G214" s="3" t="s">
        <v>1810</v>
      </c>
      <c r="H214" s="3"/>
      <c r="I214" s="3" t="s">
        <v>246</v>
      </c>
      <c r="J214" s="3" t="s">
        <v>1811</v>
      </c>
      <c r="K214" s="189">
        <v>42378</v>
      </c>
      <c r="L214" s="191" t="s">
        <v>30</v>
      </c>
      <c r="M214"/>
      <c r="N214" s="3"/>
      <c r="O214" s="191" t="s">
        <v>189</v>
      </c>
      <c r="P214" s="3"/>
      <c r="Q214" s="3"/>
      <c r="R214" s="164" t="s">
        <v>1792</v>
      </c>
      <c r="S214" s="3"/>
      <c r="T214" s="3"/>
      <c r="U214" s="189">
        <v>42461</v>
      </c>
      <c r="V214" s="188"/>
      <c r="W214" s="93"/>
      <c r="X214" s="171">
        <v>0</v>
      </c>
      <c r="Y214" s="94"/>
      <c r="Z214" s="155" t="s">
        <v>2000</v>
      </c>
      <c r="AA214" s="93"/>
      <c r="AB214" s="177">
        <v>0</v>
      </c>
      <c r="AC214" s="168" t="s">
        <v>39</v>
      </c>
      <c r="AD214" s="93"/>
      <c r="AE214" s="93"/>
      <c r="AF214" s="93"/>
    </row>
    <row r="215" spans="1:32" s="193" customFormat="1" ht="15.75" customHeight="1">
      <c r="A215" t="s">
        <v>1812</v>
      </c>
      <c r="B215" s="191" t="s">
        <v>282</v>
      </c>
      <c r="C215" s="3"/>
      <c r="D215" s="3"/>
      <c r="E215" s="3" t="s">
        <v>1813</v>
      </c>
      <c r="F215" s="3" t="s">
        <v>712</v>
      </c>
      <c r="G215" s="3" t="s">
        <v>1814</v>
      </c>
      <c r="H215" s="3"/>
      <c r="I215" s="3" t="s">
        <v>246</v>
      </c>
      <c r="J215" s="3" t="s">
        <v>1815</v>
      </c>
      <c r="K215" s="189">
        <v>42545</v>
      </c>
      <c r="L215" s="191" t="s">
        <v>30</v>
      </c>
      <c r="M215"/>
      <c r="N215" s="3"/>
      <c r="O215" s="191" t="s">
        <v>191</v>
      </c>
      <c r="P215" s="3"/>
      <c r="Q215" s="3"/>
      <c r="R215" s="164" t="s">
        <v>1793</v>
      </c>
      <c r="S215" s="3" t="s">
        <v>301</v>
      </c>
      <c r="T215" s="3" t="s">
        <v>1790</v>
      </c>
      <c r="U215" s="189">
        <v>42461</v>
      </c>
      <c r="V215" s="188"/>
      <c r="W215" s="93"/>
      <c r="X215" s="171">
        <v>0</v>
      </c>
      <c r="Y215" s="94"/>
      <c r="Z215" s="155" t="s">
        <v>2000</v>
      </c>
      <c r="AA215" s="93"/>
      <c r="AB215" s="177">
        <v>0</v>
      </c>
      <c r="AC215" s="168" t="s">
        <v>39</v>
      </c>
      <c r="AD215" s="93"/>
      <c r="AE215" s="93"/>
      <c r="AF215" s="93"/>
    </row>
    <row r="216" spans="1:32" s="193" customFormat="1" ht="15.75" customHeight="1">
      <c r="A216" s="164" t="s">
        <v>1816</v>
      </c>
      <c r="B216" s="191" t="s">
        <v>248</v>
      </c>
      <c r="C216"/>
      <c r="D216"/>
      <c r="E216" t="s">
        <v>1817</v>
      </c>
      <c r="F216" s="191" t="s">
        <v>712</v>
      </c>
      <c r="G216" t="s">
        <v>1818</v>
      </c>
      <c r="H216"/>
      <c r="I216" s="3" t="s">
        <v>246</v>
      </c>
      <c r="J216" t="s">
        <v>1819</v>
      </c>
      <c r="K216" s="198">
        <v>42360</v>
      </c>
      <c r="L216" s="191" t="s">
        <v>30</v>
      </c>
      <c r="M216"/>
      <c r="N216"/>
      <c r="O216" s="191" t="s">
        <v>189</v>
      </c>
      <c r="P216"/>
      <c r="Q216"/>
      <c r="R216" s="164" t="s">
        <v>1794</v>
      </c>
      <c r="S216"/>
      <c r="T216"/>
      <c r="U216" s="189">
        <v>42461</v>
      </c>
      <c r="V216" s="188"/>
      <c r="W216" s="93"/>
      <c r="X216" s="171">
        <v>0</v>
      </c>
      <c r="Y216" s="94"/>
      <c r="Z216" s="155" t="s">
        <v>2000</v>
      </c>
      <c r="AA216" s="93"/>
      <c r="AB216" s="177">
        <v>0</v>
      </c>
      <c r="AC216" s="168" t="s">
        <v>39</v>
      </c>
      <c r="AD216" s="93"/>
      <c r="AE216" s="93"/>
      <c r="AF216" s="93"/>
    </row>
    <row r="217" spans="1:32" s="193" customFormat="1" ht="15.75" customHeight="1">
      <c r="A217" s="164" t="s">
        <v>1820</v>
      </c>
      <c r="B217" s="191" t="s">
        <v>338</v>
      </c>
      <c r="C217" s="3"/>
      <c r="D217" s="3"/>
      <c r="E217" s="3" t="s">
        <v>1821</v>
      </c>
      <c r="F217" s="191" t="s">
        <v>712</v>
      </c>
      <c r="G217" s="3" t="s">
        <v>1822</v>
      </c>
      <c r="H217" s="3"/>
      <c r="I217" s="3" t="s">
        <v>246</v>
      </c>
      <c r="J217" s="3" t="s">
        <v>1823</v>
      </c>
      <c r="K217" s="189">
        <v>42342</v>
      </c>
      <c r="L217" s="191" t="s">
        <v>30</v>
      </c>
      <c r="M217" s="3"/>
      <c r="N217" s="3"/>
      <c r="O217" s="191" t="s">
        <v>32</v>
      </c>
      <c r="P217" s="3"/>
      <c r="Q217" s="3"/>
      <c r="R217" s="3" t="s">
        <v>746</v>
      </c>
      <c r="S217" s="3"/>
      <c r="T217" s="3"/>
      <c r="U217" s="189">
        <v>42461</v>
      </c>
      <c r="V217" s="188"/>
      <c r="W217" s="93"/>
      <c r="X217" s="171">
        <v>0</v>
      </c>
      <c r="Y217" s="94"/>
      <c r="Z217" s="155" t="s">
        <v>2000</v>
      </c>
      <c r="AA217" s="93"/>
      <c r="AB217" s="177">
        <v>0</v>
      </c>
      <c r="AC217" s="168" t="s">
        <v>39</v>
      </c>
      <c r="AD217" s="93"/>
      <c r="AE217" s="93"/>
      <c r="AF217" s="93"/>
    </row>
    <row r="218" spans="1:32" s="193" customFormat="1" ht="15.75" customHeight="1">
      <c r="A218" s="164" t="s">
        <v>1824</v>
      </c>
      <c r="B218" s="191" t="s">
        <v>269</v>
      </c>
      <c r="C218" s="3"/>
      <c r="D218" s="3"/>
      <c r="E218" s="3" t="s">
        <v>1825</v>
      </c>
      <c r="F218" s="191" t="s">
        <v>712</v>
      </c>
      <c r="G218" s="3" t="s">
        <v>1826</v>
      </c>
      <c r="H218" s="3"/>
      <c r="I218" s="3" t="s">
        <v>246</v>
      </c>
      <c r="J218" s="3" t="s">
        <v>1827</v>
      </c>
      <c r="K218" s="199">
        <v>42514</v>
      </c>
      <c r="L218" s="191" t="s">
        <v>30</v>
      </c>
      <c r="M218" s="3"/>
      <c r="N218" s="3"/>
      <c r="O218" s="191" t="s">
        <v>189</v>
      </c>
      <c r="P218" s="3"/>
      <c r="Q218" s="3"/>
      <c r="R218" s="3" t="s">
        <v>1795</v>
      </c>
      <c r="S218" s="3"/>
      <c r="T218" s="3"/>
      <c r="U218" s="189">
        <v>42461</v>
      </c>
      <c r="V218" s="188"/>
      <c r="W218" s="93"/>
      <c r="X218" s="171">
        <v>0</v>
      </c>
      <c r="Y218" s="94"/>
      <c r="Z218" s="155" t="s">
        <v>2000</v>
      </c>
      <c r="AA218" s="93"/>
      <c r="AB218" s="177">
        <v>0</v>
      </c>
      <c r="AC218" s="168" t="s">
        <v>39</v>
      </c>
      <c r="AD218" s="93"/>
      <c r="AE218" s="93"/>
      <c r="AF218" s="93"/>
    </row>
    <row r="219" spans="1:32" s="193" customFormat="1" ht="15.75" customHeight="1">
      <c r="A219" s="164" t="s">
        <v>1828</v>
      </c>
      <c r="B219" s="191" t="s">
        <v>248</v>
      </c>
      <c r="C219" s="3"/>
      <c r="D219" s="3"/>
      <c r="E219" s="200" t="s">
        <v>1829</v>
      </c>
      <c r="F219" s="191" t="s">
        <v>712</v>
      </c>
      <c r="G219" s="200" t="s">
        <v>1830</v>
      </c>
      <c r="H219" s="3"/>
      <c r="I219" s="3" t="s">
        <v>246</v>
      </c>
      <c r="J219" s="200" t="s">
        <v>1831</v>
      </c>
      <c r="K219" s="199">
        <v>42528</v>
      </c>
      <c r="L219" s="191" t="s">
        <v>30</v>
      </c>
      <c r="M219" s="3"/>
      <c r="N219" s="3"/>
      <c r="O219" s="191" t="s">
        <v>189</v>
      </c>
      <c r="P219" s="3"/>
      <c r="Q219" s="3"/>
      <c r="R219" s="3" t="s">
        <v>1796</v>
      </c>
      <c r="S219" s="3" t="s">
        <v>1797</v>
      </c>
      <c r="T219" s="3"/>
      <c r="U219" s="189">
        <v>42461</v>
      </c>
      <c r="V219" s="188"/>
      <c r="W219" s="93"/>
      <c r="X219" s="171">
        <v>0</v>
      </c>
      <c r="Y219" s="94"/>
      <c r="Z219" s="155" t="s">
        <v>2000</v>
      </c>
      <c r="AA219" s="93"/>
      <c r="AB219" s="177">
        <v>0</v>
      </c>
      <c r="AC219" s="168" t="s">
        <v>39</v>
      </c>
      <c r="AD219" s="93"/>
      <c r="AE219" s="93"/>
      <c r="AF219" s="93"/>
    </row>
    <row r="220" spans="1:32" s="193" customFormat="1" ht="15.75" customHeight="1">
      <c r="A220" s="164" t="s">
        <v>1832</v>
      </c>
      <c r="B220" s="191" t="s">
        <v>248</v>
      </c>
      <c r="C220" s="3"/>
      <c r="D220" s="3"/>
      <c r="E220" s="3" t="s">
        <v>1833</v>
      </c>
      <c r="F220" s="191" t="s">
        <v>712</v>
      </c>
      <c r="G220" s="3" t="s">
        <v>1834</v>
      </c>
      <c r="H220" s="3"/>
      <c r="I220" s="3" t="s">
        <v>246</v>
      </c>
      <c r="J220" s="191" t="s">
        <v>1835</v>
      </c>
      <c r="K220" s="189">
        <v>42412</v>
      </c>
      <c r="L220" s="191" t="s">
        <v>30</v>
      </c>
      <c r="M220" s="3"/>
      <c r="N220" s="3"/>
      <c r="O220" s="191" t="s">
        <v>189</v>
      </c>
      <c r="P220" s="3"/>
      <c r="Q220" s="3"/>
      <c r="R220" s="3" t="s">
        <v>1798</v>
      </c>
      <c r="S220" s="3"/>
      <c r="T220" s="3"/>
      <c r="U220" s="189">
        <v>42461</v>
      </c>
      <c r="V220" s="188"/>
      <c r="W220" s="93"/>
      <c r="X220" s="171">
        <v>0</v>
      </c>
      <c r="Y220" s="94"/>
      <c r="Z220" s="155" t="s">
        <v>2000</v>
      </c>
      <c r="AA220" s="93"/>
      <c r="AB220" s="177">
        <v>0</v>
      </c>
      <c r="AC220" s="168" t="s">
        <v>39</v>
      </c>
      <c r="AD220" s="93"/>
      <c r="AE220" s="93"/>
      <c r="AF220" s="93"/>
    </row>
    <row r="221" spans="1:32" s="193" customFormat="1" ht="15.75" customHeight="1">
      <c r="A221" s="164" t="s">
        <v>1836</v>
      </c>
      <c r="B221" s="191" t="s">
        <v>248</v>
      </c>
      <c r="C221" s="3"/>
      <c r="D221" s="3"/>
      <c r="E221" s="3" t="s">
        <v>1837</v>
      </c>
      <c r="F221" s="191" t="s">
        <v>712</v>
      </c>
      <c r="G221" s="3" t="s">
        <v>1838</v>
      </c>
      <c r="H221" s="3"/>
      <c r="I221" s="3" t="s">
        <v>246</v>
      </c>
      <c r="J221" s="3" t="s">
        <v>1839</v>
      </c>
      <c r="K221" s="189">
        <v>42431</v>
      </c>
      <c r="L221" s="191" t="s">
        <v>30</v>
      </c>
      <c r="M221" s="3"/>
      <c r="N221" s="3"/>
      <c r="O221" s="191" t="s">
        <v>189</v>
      </c>
      <c r="P221" s="3"/>
      <c r="Q221" s="3"/>
      <c r="R221" s="3" t="s">
        <v>1799</v>
      </c>
      <c r="S221" s="3" t="s">
        <v>1800</v>
      </c>
      <c r="T221" s="3"/>
      <c r="U221" s="189">
        <v>42461</v>
      </c>
      <c r="V221" s="188"/>
      <c r="W221" s="93"/>
      <c r="X221" s="171">
        <v>0</v>
      </c>
      <c r="Y221" s="94"/>
      <c r="Z221" s="155" t="s">
        <v>2000</v>
      </c>
      <c r="AA221" s="93"/>
      <c r="AB221" s="177">
        <v>0</v>
      </c>
      <c r="AC221" s="168" t="s">
        <v>39</v>
      </c>
      <c r="AD221" s="93"/>
      <c r="AE221" s="93"/>
      <c r="AF221" s="93"/>
    </row>
    <row r="222" spans="1:32" s="193" customFormat="1" ht="15.75" customHeight="1">
      <c r="A222" s="164" t="s">
        <v>1840</v>
      </c>
      <c r="B222" s="191" t="s">
        <v>269</v>
      </c>
      <c r="C222" s="3"/>
      <c r="D222" s="3"/>
      <c r="E222" s="200" t="s">
        <v>1841</v>
      </c>
      <c r="F222" s="191" t="s">
        <v>712</v>
      </c>
      <c r="G222" s="200" t="s">
        <v>1842</v>
      </c>
      <c r="H222" s="3"/>
      <c r="I222" s="3" t="s">
        <v>246</v>
      </c>
      <c r="J222" s="200" t="s">
        <v>1843</v>
      </c>
      <c r="K222" s="189">
        <v>42548</v>
      </c>
      <c r="L222" s="191" t="s">
        <v>30</v>
      </c>
      <c r="M222" s="3"/>
      <c r="N222" s="3"/>
      <c r="O222" s="191" t="s">
        <v>191</v>
      </c>
      <c r="P222" s="3"/>
      <c r="Q222" s="3"/>
      <c r="R222" s="3" t="s">
        <v>1801</v>
      </c>
      <c r="S222" s="3"/>
      <c r="T222" s="3"/>
      <c r="U222" s="189">
        <v>42461</v>
      </c>
      <c r="V222" s="188"/>
      <c r="W222" s="93"/>
      <c r="X222" s="171">
        <v>0</v>
      </c>
      <c r="Y222" s="94"/>
      <c r="Z222" s="155" t="s">
        <v>2000</v>
      </c>
      <c r="AA222" s="93"/>
      <c r="AB222" s="177">
        <v>0</v>
      </c>
      <c r="AC222" s="168" t="s">
        <v>39</v>
      </c>
      <c r="AD222" s="93"/>
      <c r="AE222" s="93"/>
      <c r="AF222" s="93"/>
    </row>
    <row r="223" spans="1:32" s="193" customFormat="1" ht="15.75" customHeight="1">
      <c r="A223" s="191" t="s">
        <v>1844</v>
      </c>
      <c r="B223" s="191" t="s">
        <v>338</v>
      </c>
      <c r="C223" s="3"/>
      <c r="D223" s="3"/>
      <c r="E223" s="200" t="s">
        <v>1845</v>
      </c>
      <c r="F223" s="191" t="s">
        <v>712</v>
      </c>
      <c r="G223" s="200" t="s">
        <v>1846</v>
      </c>
      <c r="H223" s="3"/>
      <c r="I223" s="3" t="s">
        <v>246</v>
      </c>
      <c r="J223" s="200" t="s">
        <v>1847</v>
      </c>
      <c r="K223" s="189">
        <v>42544</v>
      </c>
      <c r="L223" s="191" t="s">
        <v>30</v>
      </c>
      <c r="M223" s="3"/>
      <c r="N223" s="3"/>
      <c r="O223" s="191" t="s">
        <v>187</v>
      </c>
      <c r="P223" s="3"/>
      <c r="Q223" s="3"/>
      <c r="R223" s="3" t="s">
        <v>1802</v>
      </c>
      <c r="S223" s="3"/>
      <c r="T223" s="3"/>
      <c r="U223" s="189">
        <v>42461</v>
      </c>
      <c r="V223" s="188"/>
      <c r="W223" s="93"/>
      <c r="X223" s="171">
        <v>0</v>
      </c>
      <c r="Y223" s="94"/>
      <c r="Z223" s="155" t="s">
        <v>2000</v>
      </c>
      <c r="AA223" s="93"/>
      <c r="AB223" s="177">
        <v>0</v>
      </c>
      <c r="AC223" s="168" t="s">
        <v>39</v>
      </c>
      <c r="AD223" s="93"/>
      <c r="AE223" s="93"/>
      <c r="AF223" s="93"/>
    </row>
    <row r="224" spans="1:32" s="193" customFormat="1" ht="15.75" customHeight="1">
      <c r="A224" s="191" t="s">
        <v>1848</v>
      </c>
      <c r="B224" s="191" t="s">
        <v>338</v>
      </c>
      <c r="C224" s="3"/>
      <c r="D224" s="3"/>
      <c r="E224" s="200" t="s">
        <v>1849</v>
      </c>
      <c r="F224" s="191" t="s">
        <v>712</v>
      </c>
      <c r="G224" s="200" t="s">
        <v>1850</v>
      </c>
      <c r="H224" s="3"/>
      <c r="I224" s="3" t="s">
        <v>246</v>
      </c>
      <c r="J224" s="200" t="s">
        <v>1851</v>
      </c>
      <c r="K224" s="189">
        <v>42557</v>
      </c>
      <c r="L224" s="191" t="s">
        <v>30</v>
      </c>
      <c r="M224" s="3"/>
      <c r="N224" s="3"/>
      <c r="O224" s="191" t="s">
        <v>187</v>
      </c>
      <c r="P224" s="3"/>
      <c r="Q224" s="3"/>
      <c r="R224" s="3" t="s">
        <v>420</v>
      </c>
      <c r="S224" s="3"/>
      <c r="T224" s="3"/>
      <c r="U224" s="189">
        <v>42461</v>
      </c>
      <c r="V224" s="188"/>
      <c r="W224" s="93"/>
      <c r="X224" s="171">
        <v>0</v>
      </c>
      <c r="Y224" s="94"/>
      <c r="Z224" s="155" t="s">
        <v>2000</v>
      </c>
      <c r="AA224" s="93"/>
      <c r="AB224" s="177">
        <v>0</v>
      </c>
      <c r="AC224" s="168" t="s">
        <v>39</v>
      </c>
      <c r="AD224" s="93"/>
      <c r="AE224" s="93"/>
      <c r="AF224" s="93"/>
    </row>
    <row r="225" spans="1:32" s="193" customFormat="1" ht="15.75" customHeight="1">
      <c r="A225" s="191" t="s">
        <v>1852</v>
      </c>
      <c r="B225" s="191" t="s">
        <v>338</v>
      </c>
      <c r="C225" s="3"/>
      <c r="D225" s="3"/>
      <c r="E225" s="200" t="s">
        <v>1853</v>
      </c>
      <c r="F225" s="191" t="s">
        <v>712</v>
      </c>
      <c r="G225" s="200" t="s">
        <v>1854</v>
      </c>
      <c r="H225" s="3"/>
      <c r="I225" s="3" t="s">
        <v>246</v>
      </c>
      <c r="J225" s="200" t="s">
        <v>1855</v>
      </c>
      <c r="K225" s="189">
        <v>42552</v>
      </c>
      <c r="L225" s="191" t="s">
        <v>30</v>
      </c>
      <c r="M225" s="3"/>
      <c r="N225" s="3"/>
      <c r="O225" s="191" t="s">
        <v>187</v>
      </c>
      <c r="P225" s="3"/>
      <c r="Q225" s="3"/>
      <c r="R225" s="191" t="s">
        <v>420</v>
      </c>
      <c r="S225" s="3"/>
      <c r="T225" s="3"/>
      <c r="U225" s="189">
        <v>42461</v>
      </c>
      <c r="V225" s="188"/>
      <c r="W225" s="93"/>
      <c r="X225" s="171">
        <v>0</v>
      </c>
      <c r="Y225" s="94"/>
      <c r="Z225" s="155" t="s">
        <v>2000</v>
      </c>
      <c r="AA225" s="93"/>
      <c r="AB225" s="177">
        <v>0</v>
      </c>
      <c r="AC225" s="168" t="s">
        <v>39</v>
      </c>
      <c r="AD225" s="93"/>
      <c r="AE225" s="93"/>
      <c r="AF225" s="93"/>
    </row>
    <row r="226" spans="1:32" s="193" customFormat="1" ht="15.75" customHeight="1">
      <c r="A226" s="191" t="s">
        <v>1856</v>
      </c>
      <c r="B226" s="191" t="s">
        <v>1526</v>
      </c>
      <c r="C226" s="3"/>
      <c r="D226" s="3"/>
      <c r="E226" s="3" t="s">
        <v>1857</v>
      </c>
      <c r="F226" s="191" t="s">
        <v>712</v>
      </c>
      <c r="G226" s="200" t="s">
        <v>1858</v>
      </c>
      <c r="H226" s="3"/>
      <c r="I226" s="3" t="s">
        <v>246</v>
      </c>
      <c r="J226" s="3" t="s">
        <v>1859</v>
      </c>
      <c r="K226" s="189">
        <v>42509</v>
      </c>
      <c r="L226" s="191" t="s">
        <v>30</v>
      </c>
      <c r="M226" s="3"/>
      <c r="N226" s="3"/>
      <c r="O226" s="191" t="s">
        <v>211</v>
      </c>
      <c r="P226" s="3"/>
      <c r="Q226" s="3"/>
      <c r="R226" s="191" t="s">
        <v>1803</v>
      </c>
      <c r="S226" s="3"/>
      <c r="T226" s="3"/>
      <c r="U226" s="189">
        <v>42461</v>
      </c>
      <c r="V226" s="188"/>
      <c r="W226" s="93"/>
      <c r="X226" s="171">
        <v>0</v>
      </c>
      <c r="Y226" s="94"/>
      <c r="Z226" s="155" t="s">
        <v>2000</v>
      </c>
      <c r="AA226" s="93"/>
      <c r="AB226" s="177">
        <v>0</v>
      </c>
      <c r="AC226" s="168" t="s">
        <v>39</v>
      </c>
      <c r="AD226" s="93"/>
      <c r="AE226" s="93"/>
      <c r="AF226" s="93"/>
    </row>
    <row r="227" spans="1:32" s="193" customFormat="1" ht="15.75" customHeight="1">
      <c r="A227" s="191" t="s">
        <v>1860</v>
      </c>
      <c r="B227" s="191" t="s">
        <v>338</v>
      </c>
      <c r="C227" s="3"/>
      <c r="D227" s="3"/>
      <c r="E227" s="3" t="s">
        <v>1861</v>
      </c>
      <c r="F227" s="191" t="s">
        <v>712</v>
      </c>
      <c r="G227" s="3" t="s">
        <v>1862</v>
      </c>
      <c r="H227" s="3"/>
      <c r="I227" s="3" t="s">
        <v>246</v>
      </c>
      <c r="J227" s="3" t="s">
        <v>1863</v>
      </c>
      <c r="K227" s="189">
        <v>42419</v>
      </c>
      <c r="L227" s="191" t="s">
        <v>30</v>
      </c>
      <c r="M227" s="3"/>
      <c r="N227" s="3"/>
      <c r="O227" s="191" t="s">
        <v>32</v>
      </c>
      <c r="P227" s="191" t="s">
        <v>189</v>
      </c>
      <c r="Q227" s="3"/>
      <c r="R227" s="3" t="s">
        <v>1804</v>
      </c>
      <c r="S227" s="3" t="s">
        <v>1805</v>
      </c>
      <c r="T227" s="3" t="s">
        <v>1791</v>
      </c>
      <c r="U227" s="189">
        <v>42461</v>
      </c>
      <c r="V227" s="188"/>
      <c r="W227" s="93"/>
      <c r="X227" s="171">
        <v>0</v>
      </c>
      <c r="Y227" s="94"/>
      <c r="Z227" s="155" t="s">
        <v>2000</v>
      </c>
      <c r="AA227" s="93"/>
      <c r="AB227" s="177">
        <v>0</v>
      </c>
      <c r="AC227" s="168" t="s">
        <v>39</v>
      </c>
      <c r="AD227" s="93"/>
      <c r="AE227" s="93"/>
      <c r="AF227" s="93"/>
    </row>
    <row r="228" spans="1:32" s="193" customFormat="1" ht="15.75" customHeight="1">
      <c r="A228" s="3" t="s">
        <v>1864</v>
      </c>
      <c r="B228" s="191" t="s">
        <v>248</v>
      </c>
      <c r="C228" s="3"/>
      <c r="D228" s="3"/>
      <c r="E228" s="3" t="s">
        <v>1865</v>
      </c>
      <c r="F228" s="191" t="s">
        <v>712</v>
      </c>
      <c r="G228" s="3" t="s">
        <v>1866</v>
      </c>
      <c r="H228" s="3"/>
      <c r="I228" s="3" t="s">
        <v>246</v>
      </c>
      <c r="J228" s="3" t="s">
        <v>1867</v>
      </c>
      <c r="K228" s="189">
        <v>42462</v>
      </c>
      <c r="L228" s="191" t="s">
        <v>30</v>
      </c>
      <c r="M228" s="3"/>
      <c r="N228" s="3"/>
      <c r="O228" s="191" t="s">
        <v>189</v>
      </c>
      <c r="P228" s="3"/>
      <c r="Q228" s="3"/>
      <c r="R228" s="3" t="s">
        <v>1806</v>
      </c>
      <c r="S228" s="3"/>
      <c r="T228" s="3"/>
      <c r="U228" s="189">
        <v>42461</v>
      </c>
      <c r="V228" s="188"/>
      <c r="W228" s="93"/>
      <c r="X228" s="171">
        <v>0</v>
      </c>
      <c r="Y228" s="94"/>
      <c r="Z228" s="155" t="s">
        <v>2000</v>
      </c>
      <c r="AA228" s="93"/>
      <c r="AB228" s="177">
        <v>0</v>
      </c>
      <c r="AC228" s="168" t="s">
        <v>39</v>
      </c>
      <c r="AD228" s="93"/>
      <c r="AE228" s="93"/>
      <c r="AF228" s="93"/>
    </row>
    <row r="229" spans="1:32" s="193" customFormat="1" ht="15.75" customHeight="1">
      <c r="A229" s="191" t="s">
        <v>1868</v>
      </c>
      <c r="B229" s="191" t="s">
        <v>244</v>
      </c>
      <c r="C229" s="3"/>
      <c r="D229" s="3"/>
      <c r="E229" s="200" t="s">
        <v>1869</v>
      </c>
      <c r="F229" s="191" t="s">
        <v>712</v>
      </c>
      <c r="G229" s="200" t="s">
        <v>1870</v>
      </c>
      <c r="H229" s="3"/>
      <c r="I229" s="3" t="s">
        <v>246</v>
      </c>
      <c r="J229" s="200" t="s">
        <v>1871</v>
      </c>
      <c r="K229" s="189">
        <v>42445</v>
      </c>
      <c r="L229" s="191" t="s">
        <v>30</v>
      </c>
      <c r="M229" s="3"/>
      <c r="N229" s="3"/>
      <c r="O229" s="191" t="s">
        <v>187</v>
      </c>
      <c r="P229" s="3"/>
      <c r="Q229" s="3"/>
      <c r="R229" s="3" t="s">
        <v>1807</v>
      </c>
      <c r="S229" s="3"/>
      <c r="T229" s="3"/>
      <c r="U229" s="189">
        <v>42461</v>
      </c>
      <c r="V229" s="188"/>
      <c r="W229" s="93"/>
      <c r="X229" s="171">
        <v>0</v>
      </c>
      <c r="Y229" s="94"/>
      <c r="Z229" s="155" t="s">
        <v>2000</v>
      </c>
      <c r="AA229" s="93"/>
      <c r="AB229" s="177">
        <v>0</v>
      </c>
      <c r="AC229" s="168" t="s">
        <v>39</v>
      </c>
      <c r="AD229" s="93"/>
      <c r="AE229" s="93"/>
      <c r="AF229" s="93"/>
    </row>
    <row r="230" spans="1:32" s="193" customFormat="1" ht="15.75" customHeight="1">
      <c r="A230" s="118"/>
      <c r="B230" s="214"/>
      <c r="C230" s="214"/>
      <c r="D230" s="118"/>
      <c r="E230" s="118"/>
      <c r="F230" s="118"/>
      <c r="G230" s="118"/>
      <c r="H230" s="118"/>
      <c r="I230" s="118"/>
      <c r="J230" s="118"/>
      <c r="K230" s="214"/>
      <c r="L230" s="118"/>
      <c r="M230" s="118"/>
      <c r="N230" s="118"/>
      <c r="O230" s="118"/>
      <c r="P230" s="118"/>
      <c r="Q230" s="118"/>
      <c r="R230" s="118"/>
      <c r="S230" s="118"/>
      <c r="T230" s="118"/>
      <c r="U230" s="214"/>
      <c r="V230" s="183"/>
      <c r="W230" s="155"/>
      <c r="X230" s="177"/>
      <c r="Y230" s="155"/>
      <c r="Z230" s="155"/>
      <c r="AA230" s="155"/>
      <c r="AB230" s="177"/>
      <c r="AC230" s="155"/>
      <c r="AD230" s="156"/>
      <c r="AE230" s="155"/>
      <c r="AF230" s="155"/>
    </row>
    <row r="231" spans="1:32" s="219" customFormat="1" ht="15.75" customHeight="1">
      <c r="A231" s="166" t="s">
        <v>1931</v>
      </c>
      <c r="B231" s="215"/>
      <c r="C231" s="215"/>
      <c r="D231" s="166"/>
      <c r="E231" s="166"/>
      <c r="F231" s="166"/>
      <c r="G231" s="166"/>
      <c r="H231" s="166"/>
      <c r="I231" s="166"/>
      <c r="J231" s="166"/>
      <c r="K231" s="215"/>
      <c r="L231" s="166"/>
      <c r="M231" s="166"/>
      <c r="N231" s="166"/>
      <c r="O231" s="166"/>
      <c r="P231" s="166"/>
      <c r="Q231" s="166"/>
      <c r="R231" s="166"/>
      <c r="S231" s="166"/>
      <c r="T231" s="166"/>
      <c r="U231" s="215"/>
      <c r="V231" s="216"/>
      <c r="W231" s="217"/>
      <c r="X231" s="172"/>
      <c r="Y231" s="217"/>
      <c r="Z231" s="217"/>
      <c r="AA231" s="217"/>
      <c r="AB231" s="172"/>
      <c r="AC231" s="217"/>
      <c r="AD231" s="218"/>
      <c r="AE231" s="217"/>
      <c r="AF231" s="217"/>
    </row>
    <row r="232" spans="1:32" s="179" customFormat="1" ht="13.5" customHeight="1">
      <c r="A232" s="164" t="s">
        <v>1920</v>
      </c>
      <c r="B232" s="164" t="s">
        <v>244</v>
      </c>
      <c r="C232"/>
      <c r="D232"/>
      <c r="E232" s="210" t="s">
        <v>1921</v>
      </c>
      <c r="F232" s="164" t="s">
        <v>712</v>
      </c>
      <c r="G232" s="193" t="s">
        <v>1922</v>
      </c>
      <c r="H232" s="193"/>
      <c r="I232" s="193"/>
      <c r="J232" s="193"/>
      <c r="K232" s="213">
        <v>42767</v>
      </c>
      <c r="L232" s="179" t="s">
        <v>30</v>
      </c>
      <c r="M232" s="193"/>
      <c r="N232" s="193"/>
      <c r="O232" s="193" t="s">
        <v>187</v>
      </c>
      <c r="P232" s="193"/>
      <c r="Q232" s="193"/>
      <c r="R232" s="193" t="s">
        <v>1923</v>
      </c>
      <c r="S232" s="193"/>
      <c r="T232" s="193"/>
      <c r="U232" s="213">
        <v>42741</v>
      </c>
      <c r="V232" s="181"/>
      <c r="W232" s="203"/>
      <c r="X232" s="182">
        <v>0</v>
      </c>
      <c r="Y232" s="182"/>
      <c r="Z232" s="179" t="s">
        <v>2001</v>
      </c>
      <c r="AA232" s="182"/>
      <c r="AB232" s="182">
        <v>0</v>
      </c>
      <c r="AC232" s="203" t="s">
        <v>39</v>
      </c>
      <c r="AD232" s="205"/>
      <c r="AE232" s="203"/>
      <c r="AF232" s="204"/>
    </row>
    <row r="233" spans="1:32" s="179" customFormat="1" ht="13.5" customHeight="1">
      <c r="A233" s="164" t="s">
        <v>1924</v>
      </c>
      <c r="B233" s="164" t="s">
        <v>338</v>
      </c>
      <c r="C233"/>
      <c r="D233"/>
      <c r="E233" t="s">
        <v>1925</v>
      </c>
      <c r="F233" s="164" t="s">
        <v>712</v>
      </c>
      <c r="G233" s="193" t="s">
        <v>1850</v>
      </c>
      <c r="H233" s="193"/>
      <c r="I233" s="193"/>
      <c r="J233" s="193"/>
      <c r="K233" s="213">
        <v>42769</v>
      </c>
      <c r="L233" s="179" t="s">
        <v>30</v>
      </c>
      <c r="M233" s="193"/>
      <c r="N233" s="193"/>
      <c r="O233" s="193" t="s">
        <v>187</v>
      </c>
      <c r="P233" s="193"/>
      <c r="Q233" s="193"/>
      <c r="R233" s="193" t="s">
        <v>1926</v>
      </c>
      <c r="S233" s="193"/>
      <c r="T233" s="193"/>
      <c r="U233" s="213">
        <v>42761</v>
      </c>
      <c r="V233" s="181"/>
      <c r="W233" s="203"/>
      <c r="X233" s="182">
        <v>0</v>
      </c>
      <c r="Y233" s="182"/>
      <c r="Z233" s="179" t="s">
        <v>2001</v>
      </c>
      <c r="AA233" s="182"/>
      <c r="AB233" s="182">
        <v>0</v>
      </c>
      <c r="AC233" s="203" t="s">
        <v>39</v>
      </c>
      <c r="AD233" s="205"/>
      <c r="AE233" s="203"/>
      <c r="AF233" s="204"/>
    </row>
    <row r="234" spans="1:32" s="179" customFormat="1" ht="13.5" customHeight="1">
      <c r="A234" s="164" t="s">
        <v>1927</v>
      </c>
      <c r="B234" s="164" t="s">
        <v>1526</v>
      </c>
      <c r="C234"/>
      <c r="D234"/>
      <c r="E234" s="210" t="s">
        <v>1928</v>
      </c>
      <c r="F234" s="164" t="s">
        <v>712</v>
      </c>
      <c r="G234" s="193" t="s">
        <v>1929</v>
      </c>
      <c r="H234" s="193"/>
      <c r="I234" s="193"/>
      <c r="J234" s="193"/>
      <c r="K234" s="157" t="s">
        <v>245</v>
      </c>
      <c r="L234" s="179" t="s">
        <v>30</v>
      </c>
      <c r="M234" s="193"/>
      <c r="N234" s="193"/>
      <c r="O234" s="193" t="s">
        <v>211</v>
      </c>
      <c r="P234" s="193"/>
      <c r="Q234" s="193"/>
      <c r="R234" s="193" t="s">
        <v>1930</v>
      </c>
      <c r="S234" s="193"/>
      <c r="T234" s="193"/>
      <c r="U234" s="213">
        <v>42773</v>
      </c>
      <c r="V234" s="181"/>
      <c r="W234" s="203"/>
      <c r="X234" s="182">
        <v>0</v>
      </c>
      <c r="Y234" s="182"/>
      <c r="Z234" s="179" t="s">
        <v>2001</v>
      </c>
      <c r="AA234" s="182"/>
      <c r="AB234" s="182">
        <v>0</v>
      </c>
      <c r="AC234" s="203" t="s">
        <v>39</v>
      </c>
      <c r="AD234" s="205"/>
      <c r="AE234" s="203"/>
      <c r="AF234" s="204"/>
    </row>
    <row r="235" spans="1:32" s="193" customFormat="1" ht="15.75" customHeight="1">
      <c r="A235" s="118"/>
      <c r="B235" s="214"/>
      <c r="C235" s="214"/>
      <c r="D235" s="118"/>
      <c r="E235" s="118"/>
      <c r="F235" s="118"/>
      <c r="G235" s="118"/>
      <c r="H235" s="118"/>
      <c r="I235" s="118"/>
      <c r="J235" s="118"/>
      <c r="K235" s="214"/>
      <c r="L235" s="118"/>
      <c r="M235" s="118"/>
      <c r="N235" s="118"/>
      <c r="O235" s="118"/>
      <c r="P235" s="118"/>
      <c r="Q235" s="118"/>
      <c r="R235" s="118"/>
      <c r="S235" s="118"/>
      <c r="T235" s="118"/>
      <c r="U235" s="214"/>
      <c r="V235" s="183"/>
      <c r="W235" s="155"/>
      <c r="X235" s="177"/>
      <c r="Y235" s="155"/>
      <c r="Z235" s="155"/>
      <c r="AA235" s="155"/>
      <c r="AB235" s="177"/>
      <c r="AC235" s="155"/>
      <c r="AD235" s="156"/>
      <c r="AE235" s="155"/>
      <c r="AF235" s="155"/>
    </row>
    <row r="236" spans="1:32" s="193" customFormat="1" ht="15.75" customHeight="1">
      <c r="A236" s="110"/>
      <c r="B236" s="110"/>
      <c r="C236" s="110"/>
      <c r="D236" s="163"/>
      <c r="E236" s="110"/>
      <c r="F236" s="110"/>
      <c r="G236" s="110"/>
      <c r="H236" s="110"/>
      <c r="I236" s="110"/>
      <c r="J236" s="110"/>
      <c r="K236" s="110"/>
      <c r="L236" s="110"/>
      <c r="M236" s="110"/>
      <c r="N236" s="110"/>
      <c r="O236" s="110"/>
      <c r="P236" s="110"/>
      <c r="Q236" s="110"/>
      <c r="R236" s="110"/>
      <c r="S236" s="110"/>
      <c r="T236" s="110"/>
      <c r="U236" s="110"/>
      <c r="V236" s="183"/>
      <c r="W236" s="110"/>
      <c r="X236" s="171"/>
      <c r="Y236" s="177"/>
      <c r="Z236" s="155"/>
      <c r="AA236" s="171"/>
      <c r="AB236" s="177"/>
      <c r="AC236" s="110"/>
      <c r="AD236" s="110"/>
      <c r="AE236" s="118"/>
      <c r="AF236" s="163"/>
    </row>
    <row r="237" spans="1:32" s="219" customFormat="1" ht="15.75" customHeight="1">
      <c r="A237" s="166" t="s">
        <v>1899</v>
      </c>
      <c r="B237" s="166"/>
      <c r="C237" s="166"/>
      <c r="D237" s="167"/>
      <c r="E237" s="166"/>
      <c r="F237" s="166"/>
      <c r="G237" s="166"/>
      <c r="H237" s="166"/>
      <c r="I237" s="166"/>
      <c r="J237" s="166"/>
      <c r="K237" s="166"/>
      <c r="L237" s="166"/>
      <c r="M237" s="166"/>
      <c r="N237" s="166"/>
      <c r="O237" s="166"/>
      <c r="P237" s="166"/>
      <c r="Q237" s="166"/>
      <c r="R237" s="166"/>
      <c r="S237" s="166"/>
      <c r="T237" s="166"/>
      <c r="U237" s="166"/>
      <c r="V237" s="166"/>
      <c r="W237" s="166"/>
      <c r="X237" s="172"/>
      <c r="Y237" s="172"/>
      <c r="Z237" s="172"/>
      <c r="AA237" s="172"/>
      <c r="AB237" s="172"/>
      <c r="AC237" s="166"/>
      <c r="AD237" s="166"/>
      <c r="AE237" s="166"/>
      <c r="AF237" s="167"/>
    </row>
    <row r="238" spans="1:32" s="193" customFormat="1" ht="15.75" customHeight="1">
      <c r="A238" s="164" t="s">
        <v>1010</v>
      </c>
      <c r="B238" s="162" t="s">
        <v>248</v>
      </c>
      <c r="C238" s="162"/>
      <c r="D238" s="163"/>
      <c r="E238" s="162" t="s">
        <v>1011</v>
      </c>
      <c r="F238" s="162" t="s">
        <v>1012</v>
      </c>
      <c r="G238" s="162" t="s">
        <v>1013</v>
      </c>
      <c r="H238" s="162"/>
      <c r="I238" s="162" t="s">
        <v>246</v>
      </c>
      <c r="J238" s="162" t="s">
        <v>1014</v>
      </c>
      <c r="K238" s="162">
        <v>42634</v>
      </c>
      <c r="L238" s="162" t="s">
        <v>30</v>
      </c>
      <c r="M238" s="162"/>
      <c r="N238" s="162"/>
      <c r="O238" s="162" t="s">
        <v>189</v>
      </c>
      <c r="P238" s="110"/>
      <c r="Q238" s="162"/>
      <c r="R238" s="162" t="s">
        <v>592</v>
      </c>
      <c r="S238" s="162" t="s">
        <v>593</v>
      </c>
      <c r="T238" s="162"/>
      <c r="U238" s="162">
        <v>42599</v>
      </c>
      <c r="V238" s="183">
        <v>1312.5</v>
      </c>
      <c r="W238" s="162" t="s">
        <v>1165</v>
      </c>
      <c r="X238" s="171">
        <v>1079.22</v>
      </c>
      <c r="Y238" s="177">
        <v>1146.06</v>
      </c>
      <c r="Z238" s="155" t="s">
        <v>1941</v>
      </c>
      <c r="AA238" s="171">
        <v>0</v>
      </c>
      <c r="AB238" s="177">
        <v>1079.22</v>
      </c>
      <c r="AC238" s="162" t="s">
        <v>1169</v>
      </c>
      <c r="AD238" s="162"/>
      <c r="AE238" s="174" t="s">
        <v>1305</v>
      </c>
      <c r="AF238" s="163"/>
    </row>
    <row r="239" spans="1:32" s="193" customFormat="1" ht="15.75" customHeight="1">
      <c r="A239" s="110" t="s">
        <v>1015</v>
      </c>
      <c r="B239" s="110" t="s">
        <v>248</v>
      </c>
      <c r="C239" s="110"/>
      <c r="D239" s="163"/>
      <c r="E239" s="110" t="s">
        <v>1016</v>
      </c>
      <c r="F239" s="110" t="s">
        <v>1012</v>
      </c>
      <c r="G239" s="110" t="s">
        <v>1017</v>
      </c>
      <c r="H239" s="110"/>
      <c r="I239" s="110"/>
      <c r="J239" s="110" t="s">
        <v>1018</v>
      </c>
      <c r="K239" s="162">
        <v>42685</v>
      </c>
      <c r="L239" s="110" t="s">
        <v>30</v>
      </c>
      <c r="M239" s="110"/>
      <c r="N239" s="110"/>
      <c r="O239" s="110" t="s">
        <v>189</v>
      </c>
      <c r="P239" s="110"/>
      <c r="Q239" s="110"/>
      <c r="R239" s="110" t="s">
        <v>1019</v>
      </c>
      <c r="S239" s="110"/>
      <c r="T239" s="110"/>
      <c r="U239" s="162">
        <v>42718</v>
      </c>
      <c r="V239" s="183">
        <v>1312.5</v>
      </c>
      <c r="W239" s="162" t="s">
        <v>1165</v>
      </c>
      <c r="X239" s="171">
        <v>1079.22</v>
      </c>
      <c r="Y239" s="177"/>
      <c r="Z239" s="155" t="s">
        <v>1941</v>
      </c>
      <c r="AA239" s="171">
        <v>0</v>
      </c>
      <c r="AB239" s="177">
        <v>1079.22</v>
      </c>
      <c r="AC239" s="110" t="s">
        <v>39</v>
      </c>
      <c r="AD239" s="110"/>
      <c r="AE239" s="118" t="s">
        <v>1306</v>
      </c>
      <c r="AF239" s="163"/>
    </row>
    <row r="240" spans="1:32" s="193" customFormat="1" ht="15.75" customHeight="1">
      <c r="A240" s="110" t="s">
        <v>1778</v>
      </c>
      <c r="B240" s="110" t="s">
        <v>248</v>
      </c>
      <c r="C240" s="110"/>
      <c r="D240" s="110"/>
      <c r="E240" s="110" t="s">
        <v>1779</v>
      </c>
      <c r="F240" s="110" t="s">
        <v>1012</v>
      </c>
      <c r="G240" s="110" t="s">
        <v>1780</v>
      </c>
      <c r="H240" s="110" t="s">
        <v>1781</v>
      </c>
      <c r="I240" s="110" t="s">
        <v>246</v>
      </c>
      <c r="J240" s="110" t="s">
        <v>1782</v>
      </c>
      <c r="K240" s="162" t="s">
        <v>1783</v>
      </c>
      <c r="L240" s="110" t="s">
        <v>30</v>
      </c>
      <c r="M240" s="110"/>
      <c r="N240" s="110"/>
      <c r="O240" s="110" t="s">
        <v>189</v>
      </c>
      <c r="P240" s="110"/>
      <c r="Q240" s="110"/>
      <c r="R240" s="110" t="s">
        <v>309</v>
      </c>
      <c r="S240" s="110"/>
      <c r="T240" s="110"/>
      <c r="U240" s="162">
        <v>42461</v>
      </c>
      <c r="V240" s="231"/>
      <c r="W240" s="203"/>
      <c r="X240" s="182">
        <v>831.31</v>
      </c>
      <c r="Y240" s="177">
        <v>383.48</v>
      </c>
      <c r="Z240" s="155" t="s">
        <v>1941</v>
      </c>
      <c r="AA240" s="182"/>
      <c r="AB240" s="182">
        <v>831.31</v>
      </c>
      <c r="AC240" s="118" t="s">
        <v>39</v>
      </c>
      <c r="AD240" s="180"/>
      <c r="AE240" s="179"/>
      <c r="AF240" s="204"/>
    </row>
    <row r="241" spans="1:32" s="193" customFormat="1" ht="15.75" customHeight="1">
      <c r="A241" s="118"/>
      <c r="B241" s="214"/>
      <c r="C241" s="214"/>
      <c r="D241" s="118"/>
      <c r="E241" s="118"/>
      <c r="F241" s="118"/>
      <c r="G241" s="118"/>
      <c r="H241" s="118"/>
      <c r="I241" s="118"/>
      <c r="J241" s="118"/>
      <c r="K241" s="214"/>
      <c r="L241" s="118"/>
      <c r="M241" s="118"/>
      <c r="N241" s="118"/>
      <c r="O241" s="118"/>
      <c r="P241" s="118"/>
      <c r="Q241" s="118"/>
      <c r="R241" s="118"/>
      <c r="S241" s="118"/>
      <c r="T241" s="118"/>
      <c r="U241" s="214"/>
      <c r="V241" s="183"/>
      <c r="W241" s="174"/>
      <c r="X241" s="177"/>
      <c r="Y241" s="177"/>
      <c r="Z241" s="155"/>
      <c r="AA241" s="177"/>
      <c r="AB241" s="177"/>
      <c r="AC241" s="177"/>
      <c r="AD241" s="235"/>
      <c r="AE241" s="118"/>
      <c r="AF241" s="233"/>
    </row>
    <row r="242" spans="1:32" s="193" customFormat="1" ht="15.75" customHeight="1">
      <c r="A242" s="118"/>
      <c r="B242" s="178"/>
      <c r="C242" s="178"/>
      <c r="D242" s="204"/>
      <c r="E242" s="179"/>
      <c r="F242" s="179"/>
      <c r="G242" s="179"/>
      <c r="H242" s="179"/>
      <c r="I242" s="179"/>
      <c r="J242" s="179"/>
      <c r="K242" s="178"/>
      <c r="L242" s="179"/>
      <c r="M242" s="179"/>
      <c r="N242" s="179"/>
      <c r="O242" s="179"/>
      <c r="P242" s="110"/>
      <c r="Q242" s="179"/>
      <c r="R242" s="179"/>
      <c r="S242" s="179"/>
      <c r="T242" s="179"/>
      <c r="U242" s="178"/>
      <c r="V242" s="231"/>
      <c r="W242" s="203"/>
      <c r="X242" s="182"/>
      <c r="Y242" s="182"/>
      <c r="Z242" s="155"/>
      <c r="AA242" s="182"/>
      <c r="AB242" s="242"/>
      <c r="AC242" s="179"/>
      <c r="AD242" s="180"/>
      <c r="AE242" s="179"/>
      <c r="AF242" s="204"/>
    </row>
    <row r="243" spans="1:32" s="193" customFormat="1" ht="15.75" customHeight="1">
      <c r="A243" s="110"/>
      <c r="B243" s="110"/>
      <c r="C243" s="110"/>
      <c r="D243" s="163"/>
      <c r="E243" s="110"/>
      <c r="F243" s="110"/>
      <c r="G243" s="110"/>
      <c r="H243" s="110"/>
      <c r="I243" s="110"/>
      <c r="J243" s="110"/>
      <c r="K243" s="110"/>
      <c r="L243" s="110"/>
      <c r="M243" s="110"/>
      <c r="N243" s="110"/>
      <c r="O243" s="110"/>
      <c r="P243" s="110"/>
      <c r="Q243" s="110"/>
      <c r="R243" s="110"/>
      <c r="S243" s="110"/>
      <c r="T243" s="110"/>
      <c r="U243" s="110"/>
      <c r="V243" s="183"/>
      <c r="W243" s="110"/>
      <c r="X243" s="171"/>
      <c r="Y243" s="177"/>
      <c r="Z243" s="155"/>
      <c r="AA243" s="171"/>
      <c r="AB243" s="177"/>
      <c r="AC243" s="110"/>
      <c r="AD243" s="110"/>
      <c r="AE243" s="118"/>
      <c r="AF243" s="163"/>
    </row>
    <row r="244" spans="1:32" s="193" customFormat="1" ht="15.75" customHeight="1">
      <c r="A244" s="110" t="s">
        <v>1935</v>
      </c>
      <c r="B244" s="110" t="s">
        <v>282</v>
      </c>
      <c r="C244" s="110"/>
      <c r="D244"/>
      <c r="E244" t="s">
        <v>1020</v>
      </c>
      <c r="F244" s="110" t="s">
        <v>524</v>
      </c>
      <c r="G244" t="s">
        <v>1021</v>
      </c>
      <c r="H244" t="s">
        <v>1022</v>
      </c>
      <c r="I244" s="110" t="s">
        <v>246</v>
      </c>
      <c r="J244" t="s">
        <v>1023</v>
      </c>
      <c r="K244"/>
      <c r="L244" s="110" t="s">
        <v>30</v>
      </c>
      <c r="M244" s="110"/>
      <c r="N244" s="110"/>
      <c r="O244" s="110" t="s">
        <v>191</v>
      </c>
      <c r="P244" s="110" t="s">
        <v>1936</v>
      </c>
      <c r="Q244" s="110"/>
      <c r="R244" s="110"/>
      <c r="S244" s="110"/>
      <c r="T244" s="110"/>
      <c r="U244" s="162">
        <v>42821</v>
      </c>
      <c r="V244" s="183">
        <v>2812.5</v>
      </c>
      <c r="W244" s="110" t="s">
        <v>1166</v>
      </c>
      <c r="X244" s="234">
        <v>2812.5</v>
      </c>
      <c r="Y244" s="177">
        <v>1551.49</v>
      </c>
      <c r="Z244" s="155" t="s">
        <v>1991</v>
      </c>
      <c r="AA244" s="171"/>
      <c r="AB244" s="177">
        <v>2812.5</v>
      </c>
      <c r="AC244" s="110" t="s">
        <v>39</v>
      </c>
      <c r="AD244" s="110"/>
      <c r="AE244" s="118"/>
      <c r="AF244" s="163"/>
    </row>
    <row r="245" spans="1:32" s="193" customFormat="1" ht="15.75" customHeight="1">
      <c r="A245" s="110" t="s">
        <v>1989</v>
      </c>
      <c r="B245" s="110" t="s">
        <v>338</v>
      </c>
      <c r="C245" s="110"/>
      <c r="D245"/>
      <c r="E245" t="s">
        <v>1024</v>
      </c>
      <c r="F245" s="110" t="s">
        <v>524</v>
      </c>
      <c r="G245" t="s">
        <v>396</v>
      </c>
      <c r="H245" t="s">
        <v>397</v>
      </c>
      <c r="I245" s="110" t="s">
        <v>246</v>
      </c>
      <c r="J245" t="s">
        <v>1025</v>
      </c>
      <c r="K245" s="220">
        <v>42314</v>
      </c>
      <c r="L245" s="110" t="s">
        <v>30</v>
      </c>
      <c r="M245" s="110"/>
      <c r="N245" s="110"/>
      <c r="O245" s="110" t="s">
        <v>32</v>
      </c>
      <c r="P245" s="110" t="s">
        <v>1990</v>
      </c>
      <c r="Q245" s="110"/>
      <c r="R245" s="110"/>
      <c r="S245" s="110"/>
      <c r="T245" s="110"/>
      <c r="U245" s="162">
        <v>42808</v>
      </c>
      <c r="V245" s="183">
        <v>1125</v>
      </c>
      <c r="W245" s="110" t="s">
        <v>1166</v>
      </c>
      <c r="X245" s="234">
        <v>1125</v>
      </c>
      <c r="Y245" s="177"/>
      <c r="Z245" s="155" t="s">
        <v>1991</v>
      </c>
      <c r="AA245" s="171"/>
      <c r="AB245" s="234">
        <v>1125</v>
      </c>
      <c r="AC245" s="110" t="s">
        <v>39</v>
      </c>
      <c r="AD245" s="110"/>
      <c r="AE245" s="118"/>
      <c r="AF245" s="163"/>
    </row>
    <row r="246" spans="1:32" s="193" customFormat="1" ht="15.75" customHeight="1">
      <c r="A246" s="110" t="s">
        <v>1985</v>
      </c>
      <c r="B246" s="110" t="s">
        <v>338</v>
      </c>
      <c r="C246" s="110"/>
      <c r="D246"/>
      <c r="E246" t="s">
        <v>1026</v>
      </c>
      <c r="F246" s="110" t="s">
        <v>524</v>
      </c>
      <c r="G246" t="s">
        <v>1986</v>
      </c>
      <c r="H246" t="s">
        <v>1987</v>
      </c>
      <c r="I246" s="110" t="s">
        <v>246</v>
      </c>
      <c r="J246" t="s">
        <v>1988</v>
      </c>
      <c r="K246" s="238" t="s">
        <v>245</v>
      </c>
      <c r="L246" s="110" t="s">
        <v>30</v>
      </c>
      <c r="M246" s="110"/>
      <c r="N246" s="110"/>
      <c r="O246" s="110" t="s">
        <v>32</v>
      </c>
      <c r="P246" s="110" t="s">
        <v>681</v>
      </c>
      <c r="Q246" s="110"/>
      <c r="R246" s="110"/>
      <c r="S246" s="110"/>
      <c r="T246" s="110"/>
      <c r="U246" s="162">
        <v>42794</v>
      </c>
      <c r="V246" s="183">
        <v>1500</v>
      </c>
      <c r="W246" s="110" t="s">
        <v>1166</v>
      </c>
      <c r="X246" s="234">
        <v>1500</v>
      </c>
      <c r="Y246" s="177"/>
      <c r="Z246" s="155" t="s">
        <v>1991</v>
      </c>
      <c r="AA246" s="171"/>
      <c r="AB246" s="234">
        <v>1500</v>
      </c>
      <c r="AC246" s="110" t="s">
        <v>245</v>
      </c>
      <c r="AD246" s="110"/>
      <c r="AE246" s="118"/>
      <c r="AF246" s="163"/>
    </row>
    <row r="247" spans="1:32" s="193" customFormat="1" ht="15.75" customHeight="1">
      <c r="A247" s="110" t="s">
        <v>1983</v>
      </c>
      <c r="B247" s="110" t="s">
        <v>338</v>
      </c>
      <c r="C247" s="110"/>
      <c r="D247"/>
      <c r="E247" t="s">
        <v>1027</v>
      </c>
      <c r="F247" s="110" t="s">
        <v>524</v>
      </c>
      <c r="G247" t="s">
        <v>1028</v>
      </c>
      <c r="H247" t="s">
        <v>1029</v>
      </c>
      <c r="I247" s="110" t="s">
        <v>246</v>
      </c>
      <c r="J247" t="s">
        <v>1030</v>
      </c>
      <c r="K247" s="220">
        <v>42817</v>
      </c>
      <c r="L247" s="110" t="s">
        <v>30</v>
      </c>
      <c r="M247" s="110"/>
      <c r="N247" s="110"/>
      <c r="O247" s="110" t="s">
        <v>32</v>
      </c>
      <c r="P247" s="110" t="s">
        <v>1984</v>
      </c>
      <c r="Q247" s="110"/>
      <c r="R247" s="110"/>
      <c r="S247" s="110"/>
      <c r="T247" s="110"/>
      <c r="U247" s="162">
        <v>42793</v>
      </c>
      <c r="V247" s="183">
        <v>1875</v>
      </c>
      <c r="W247" s="110" t="s">
        <v>1166</v>
      </c>
      <c r="X247" s="234">
        <v>1875</v>
      </c>
      <c r="Y247" s="177"/>
      <c r="Z247" s="155" t="s">
        <v>1991</v>
      </c>
      <c r="AA247" s="171"/>
      <c r="AB247" s="234">
        <v>1875</v>
      </c>
      <c r="AC247" s="110" t="s">
        <v>39</v>
      </c>
      <c r="AD247" s="110"/>
      <c r="AE247" s="118"/>
      <c r="AF247" s="163"/>
    </row>
    <row r="248" spans="1:32" s="193" customFormat="1" ht="15.75" customHeight="1">
      <c r="A248" s="110" t="s">
        <v>1981</v>
      </c>
      <c r="B248" s="110" t="s">
        <v>338</v>
      </c>
      <c r="C248" s="110"/>
      <c r="D248"/>
      <c r="E248" t="s">
        <v>1031</v>
      </c>
      <c r="F248" s="110" t="s">
        <v>524</v>
      </c>
      <c r="G248" t="s">
        <v>396</v>
      </c>
      <c r="H248" t="s">
        <v>397</v>
      </c>
      <c r="I248" s="110" t="s">
        <v>246</v>
      </c>
      <c r="J248" t="s">
        <v>1032</v>
      </c>
      <c r="K248" s="220">
        <v>42775</v>
      </c>
      <c r="L248" s="110" t="s">
        <v>30</v>
      </c>
      <c r="M248" s="110"/>
      <c r="N248" s="110"/>
      <c r="O248" s="110" t="s">
        <v>187</v>
      </c>
      <c r="P248" s="110" t="s">
        <v>1982</v>
      </c>
      <c r="Q248" s="110"/>
      <c r="R248" s="110"/>
      <c r="S248" s="110"/>
      <c r="T248" s="110"/>
      <c r="U248" s="162">
        <v>42768</v>
      </c>
      <c r="V248" s="183">
        <v>1125</v>
      </c>
      <c r="W248" s="110" t="s">
        <v>1166</v>
      </c>
      <c r="X248" s="234">
        <v>1125</v>
      </c>
      <c r="Y248" s="177"/>
      <c r="Z248" s="155" t="s">
        <v>1991</v>
      </c>
      <c r="AA248" s="171"/>
      <c r="AB248" s="234">
        <v>1125</v>
      </c>
      <c r="AC248" s="110" t="s">
        <v>39</v>
      </c>
      <c r="AD248" s="110"/>
      <c r="AE248" s="118"/>
      <c r="AF248" s="163"/>
    </row>
    <row r="249" spans="1:32" s="193" customFormat="1" ht="15.75" customHeight="1">
      <c r="A249" s="110" t="s">
        <v>1979</v>
      </c>
      <c r="B249" s="110" t="s">
        <v>338</v>
      </c>
      <c r="C249" s="110"/>
      <c r="D249">
        <v>28344367</v>
      </c>
      <c r="E249" t="s">
        <v>1033</v>
      </c>
      <c r="F249" s="110" t="s">
        <v>524</v>
      </c>
      <c r="G249" t="s">
        <v>1034</v>
      </c>
      <c r="H249" t="s">
        <v>397</v>
      </c>
      <c r="I249" s="110" t="s">
        <v>246</v>
      </c>
      <c r="J249" t="s">
        <v>1035</v>
      </c>
      <c r="K249" s="220">
        <v>42770</v>
      </c>
      <c r="L249" s="110" t="s">
        <v>30</v>
      </c>
      <c r="M249" s="110"/>
      <c r="N249" s="110"/>
      <c r="O249" s="110" t="s">
        <v>32</v>
      </c>
      <c r="P249" s="110" t="s">
        <v>1895</v>
      </c>
      <c r="Q249" s="110"/>
      <c r="R249" s="110" t="s">
        <v>1980</v>
      </c>
      <c r="S249" s="110"/>
      <c r="T249" s="110"/>
      <c r="U249" s="162">
        <v>42761</v>
      </c>
      <c r="V249" s="183">
        <v>1125</v>
      </c>
      <c r="W249" s="110" t="s">
        <v>1166</v>
      </c>
      <c r="X249" s="234">
        <v>1125</v>
      </c>
      <c r="Y249" s="177"/>
      <c r="Z249" s="155" t="s">
        <v>1991</v>
      </c>
      <c r="AA249" s="171"/>
      <c r="AB249" s="234">
        <v>1125</v>
      </c>
      <c r="AC249" s="110" t="s">
        <v>39</v>
      </c>
      <c r="AD249" s="110"/>
      <c r="AE249" s="118"/>
      <c r="AF249" s="163"/>
    </row>
    <row r="250" spans="1:32" s="193" customFormat="1" ht="15.75" customHeight="1">
      <c r="A250" s="110" t="s">
        <v>1977</v>
      </c>
      <c r="B250" s="110" t="s">
        <v>248</v>
      </c>
      <c r="C250" s="110"/>
      <c r="D250">
        <v>28112875</v>
      </c>
      <c r="E250" t="s">
        <v>1036</v>
      </c>
      <c r="F250" s="110" t="s">
        <v>524</v>
      </c>
      <c r="G250" t="s">
        <v>1037</v>
      </c>
      <c r="H250" t="s">
        <v>1038</v>
      </c>
      <c r="I250" s="110" t="s">
        <v>246</v>
      </c>
      <c r="J250" t="s">
        <v>1039</v>
      </c>
      <c r="K250" s="220">
        <v>42758</v>
      </c>
      <c r="L250" s="110" t="s">
        <v>30</v>
      </c>
      <c r="M250" s="110"/>
      <c r="N250" s="110"/>
      <c r="O250" s="110" t="s">
        <v>189</v>
      </c>
      <c r="P250" s="110" t="s">
        <v>1978</v>
      </c>
      <c r="Q250" s="110"/>
      <c r="R250" s="110" t="s">
        <v>267</v>
      </c>
      <c r="S250" s="110"/>
      <c r="T250" s="110" t="s">
        <v>425</v>
      </c>
      <c r="U250" s="162">
        <v>42760</v>
      </c>
      <c r="V250" s="183">
        <v>1899.75</v>
      </c>
      <c r="W250" s="110" t="s">
        <v>1166</v>
      </c>
      <c r="X250" s="234">
        <v>1899.75</v>
      </c>
      <c r="Y250" s="177"/>
      <c r="Z250" s="155" t="s">
        <v>1991</v>
      </c>
      <c r="AA250" s="171"/>
      <c r="AB250" s="234">
        <v>1899.75</v>
      </c>
      <c r="AC250" s="110" t="s">
        <v>39</v>
      </c>
      <c r="AD250" s="110"/>
      <c r="AE250" s="118"/>
      <c r="AF250" s="163"/>
    </row>
    <row r="251" spans="1:32" s="193" customFormat="1" ht="15.95" customHeight="1">
      <c r="A251" s="164" t="s">
        <v>820</v>
      </c>
      <c r="B251" s="110" t="s">
        <v>338</v>
      </c>
      <c r="C251" s="110"/>
      <c r="D251" s="163"/>
      <c r="E251" s="110" t="s">
        <v>821</v>
      </c>
      <c r="F251" s="110" t="s">
        <v>524</v>
      </c>
      <c r="G251" s="110" t="s">
        <v>822</v>
      </c>
      <c r="H251" s="110" t="s">
        <v>823</v>
      </c>
      <c r="I251" s="110" t="s">
        <v>246</v>
      </c>
      <c r="J251" s="110" t="s">
        <v>824</v>
      </c>
      <c r="K251" s="236">
        <v>42736</v>
      </c>
      <c r="L251" s="110" t="s">
        <v>30</v>
      </c>
      <c r="M251" s="110"/>
      <c r="N251" s="110"/>
      <c r="O251" s="110" t="s">
        <v>32</v>
      </c>
      <c r="P251" s="110" t="s">
        <v>825</v>
      </c>
      <c r="Q251" s="110"/>
      <c r="R251" s="155"/>
      <c r="S251" s="110"/>
      <c r="T251" s="110"/>
      <c r="U251" s="162">
        <v>42759</v>
      </c>
      <c r="V251" s="183">
        <v>1500</v>
      </c>
      <c r="W251" s="110" t="s">
        <v>1166</v>
      </c>
      <c r="X251" s="234">
        <v>1500</v>
      </c>
      <c r="Y251" s="177">
        <v>1200</v>
      </c>
      <c r="Z251" s="155" t="s">
        <v>1991</v>
      </c>
      <c r="AA251" s="171"/>
      <c r="AB251" s="177">
        <v>1500</v>
      </c>
      <c r="AC251" s="110" t="s">
        <v>39</v>
      </c>
      <c r="AD251" s="110"/>
      <c r="AE251" s="118" t="s">
        <v>1270</v>
      </c>
      <c r="AF251" s="163"/>
    </row>
    <row r="252" spans="1:32" s="193" customFormat="1" ht="15.75" customHeight="1">
      <c r="A252" s="110" t="s">
        <v>1595</v>
      </c>
      <c r="B252" s="110" t="s">
        <v>338</v>
      </c>
      <c r="C252" s="110"/>
      <c r="D252"/>
      <c r="E252" t="s">
        <v>1041</v>
      </c>
      <c r="F252" s="110" t="s">
        <v>524</v>
      </c>
      <c r="G252" t="s">
        <v>525</v>
      </c>
      <c r="H252" t="s">
        <v>526</v>
      </c>
      <c r="I252" s="110" t="s">
        <v>246</v>
      </c>
      <c r="J252" t="s">
        <v>1042</v>
      </c>
      <c r="K252" s="220">
        <v>42788</v>
      </c>
      <c r="L252" s="110" t="s">
        <v>30</v>
      </c>
      <c r="M252" s="110"/>
      <c r="N252" s="110"/>
      <c r="O252" s="110" t="s">
        <v>32</v>
      </c>
      <c r="P252" s="110" t="s">
        <v>1975</v>
      </c>
      <c r="Q252" s="110"/>
      <c r="R252" s="110"/>
      <c r="S252" s="110"/>
      <c r="T252" s="110"/>
      <c r="U252" s="162">
        <v>42748</v>
      </c>
      <c r="V252" s="183">
        <v>1875</v>
      </c>
      <c r="W252" s="110" t="s">
        <v>1166</v>
      </c>
      <c r="X252" s="234">
        <v>1875</v>
      </c>
      <c r="Y252" s="177"/>
      <c r="Z252" s="155" t="s">
        <v>1991</v>
      </c>
      <c r="AA252" s="171"/>
      <c r="AB252" s="234">
        <v>1875</v>
      </c>
      <c r="AC252" s="110" t="s">
        <v>39</v>
      </c>
      <c r="AD252" s="110"/>
      <c r="AE252" s="118"/>
      <c r="AF252" s="163"/>
    </row>
    <row r="253" spans="1:32" s="193" customFormat="1" ht="15.75" customHeight="1">
      <c r="A253" s="110" t="s">
        <v>1973</v>
      </c>
      <c r="B253" s="110" t="s">
        <v>338</v>
      </c>
      <c r="C253" s="110"/>
      <c r="D253"/>
      <c r="E253" t="s">
        <v>1043</v>
      </c>
      <c r="F253" s="110" t="s">
        <v>524</v>
      </c>
      <c r="G253" t="s">
        <v>1040</v>
      </c>
      <c r="H253" t="s">
        <v>823</v>
      </c>
      <c r="I253" s="110" t="s">
        <v>246</v>
      </c>
      <c r="J253" t="s">
        <v>1044</v>
      </c>
      <c r="K253" s="220">
        <v>42730</v>
      </c>
      <c r="L253" s="110" t="s">
        <v>30</v>
      </c>
      <c r="M253" s="110"/>
      <c r="N253" s="110"/>
      <c r="O253" s="110" t="s">
        <v>32</v>
      </c>
      <c r="P253" s="110" t="s">
        <v>1974</v>
      </c>
      <c r="Q253" s="110"/>
      <c r="R253" s="110" t="s">
        <v>1875</v>
      </c>
      <c r="S253" s="110"/>
      <c r="T253" s="110"/>
      <c r="U253" s="162">
        <v>42748</v>
      </c>
      <c r="V253" s="183">
        <v>1500</v>
      </c>
      <c r="W253" s="110" t="s">
        <v>1166</v>
      </c>
      <c r="X253" s="234">
        <v>1500</v>
      </c>
      <c r="Y253" s="177"/>
      <c r="Z253" s="155" t="s">
        <v>1991</v>
      </c>
      <c r="AA253" s="171"/>
      <c r="AB253" s="234">
        <v>1500</v>
      </c>
      <c r="AC253" s="110" t="s">
        <v>39</v>
      </c>
      <c r="AD253" s="110"/>
      <c r="AE253" s="118"/>
      <c r="AF253" s="163"/>
    </row>
    <row r="254" spans="1:32" s="193" customFormat="1" ht="15.75" customHeight="1">
      <c r="A254" s="110" t="s">
        <v>1971</v>
      </c>
      <c r="B254" s="110" t="s">
        <v>338</v>
      </c>
      <c r="C254" s="110"/>
      <c r="D254"/>
      <c r="E254" t="s">
        <v>1045</v>
      </c>
      <c r="F254" s="110" t="s">
        <v>524</v>
      </c>
      <c r="G254" t="s">
        <v>396</v>
      </c>
      <c r="H254" t="s">
        <v>397</v>
      </c>
      <c r="I254" s="110" t="s">
        <v>246</v>
      </c>
      <c r="J254" t="s">
        <v>1046</v>
      </c>
      <c r="K254" s="220">
        <v>42761</v>
      </c>
      <c r="L254" s="110" t="s">
        <v>30</v>
      </c>
      <c r="M254" s="110"/>
      <c r="N254" s="110"/>
      <c r="O254" s="110" t="s">
        <v>32</v>
      </c>
      <c r="P254" s="110" t="s">
        <v>1972</v>
      </c>
      <c r="Q254" s="110"/>
      <c r="R254" s="110"/>
      <c r="S254" s="110"/>
      <c r="T254" s="110"/>
      <c r="U254" s="162">
        <v>42748</v>
      </c>
      <c r="V254" s="183">
        <v>1125</v>
      </c>
      <c r="W254" s="110" t="s">
        <v>1166</v>
      </c>
      <c r="X254" s="234">
        <v>1125</v>
      </c>
      <c r="Y254" s="177"/>
      <c r="Z254" s="155" t="s">
        <v>1991</v>
      </c>
      <c r="AA254" s="171"/>
      <c r="AB254" s="234">
        <v>1125</v>
      </c>
      <c r="AC254" s="110" t="s">
        <v>39</v>
      </c>
      <c r="AD254" s="110"/>
      <c r="AE254" s="118"/>
      <c r="AF254" s="163"/>
    </row>
    <row r="255" spans="1:32" s="193" customFormat="1" ht="15.75" customHeight="1">
      <c r="A255" s="110" t="s">
        <v>1970</v>
      </c>
      <c r="B255" s="110" t="s">
        <v>338</v>
      </c>
      <c r="C255" s="110"/>
      <c r="D255"/>
      <c r="E255" t="s">
        <v>1047</v>
      </c>
      <c r="F255" s="110" t="s">
        <v>524</v>
      </c>
      <c r="G255" t="s">
        <v>396</v>
      </c>
      <c r="H255" t="s">
        <v>397</v>
      </c>
      <c r="I255" s="110" t="s">
        <v>246</v>
      </c>
      <c r="J255" t="s">
        <v>1048</v>
      </c>
      <c r="K255" s="220">
        <v>42744</v>
      </c>
      <c r="L255" s="110" t="s">
        <v>30</v>
      </c>
      <c r="M255" s="110"/>
      <c r="N255" s="110"/>
      <c r="O255" s="110" t="s">
        <v>32</v>
      </c>
      <c r="P255" s="110" t="s">
        <v>1945</v>
      </c>
      <c r="Q255" s="110"/>
      <c r="R255" s="110"/>
      <c r="S255" s="110"/>
      <c r="T255" s="110"/>
      <c r="U255" s="162">
        <v>42738</v>
      </c>
      <c r="V255" s="183">
        <v>1125</v>
      </c>
      <c r="W255" s="110" t="s">
        <v>1166</v>
      </c>
      <c r="X255" s="234">
        <v>1125</v>
      </c>
      <c r="Y255" s="177"/>
      <c r="Z255" s="155" t="s">
        <v>1991</v>
      </c>
      <c r="AA255" s="171"/>
      <c r="AB255" s="234">
        <v>1125</v>
      </c>
      <c r="AC255" s="110" t="s">
        <v>39</v>
      </c>
      <c r="AD255" s="110"/>
      <c r="AE255" s="118"/>
      <c r="AF255" s="163"/>
    </row>
    <row r="256" spans="1:32" s="193" customFormat="1" ht="15.75" customHeight="1">
      <c r="A256" s="110" t="s">
        <v>1968</v>
      </c>
      <c r="B256" s="110" t="s">
        <v>338</v>
      </c>
      <c r="C256" s="110"/>
      <c r="D256"/>
      <c r="E256" t="s">
        <v>1049</v>
      </c>
      <c r="F256" s="110" t="s">
        <v>524</v>
      </c>
      <c r="G256" t="s">
        <v>1050</v>
      </c>
      <c r="H256" t="s">
        <v>1051</v>
      </c>
      <c r="I256" s="110" t="s">
        <v>246</v>
      </c>
      <c r="J256" t="s">
        <v>1052</v>
      </c>
      <c r="K256" s="220">
        <v>42758</v>
      </c>
      <c r="L256" s="110" t="s">
        <v>30</v>
      </c>
      <c r="M256" s="110"/>
      <c r="N256" s="110"/>
      <c r="O256" s="110" t="s">
        <v>32</v>
      </c>
      <c r="P256" s="110" t="s">
        <v>1969</v>
      </c>
      <c r="Q256" s="110"/>
      <c r="R256" s="110"/>
      <c r="S256" s="110"/>
      <c r="T256" s="110"/>
      <c r="U256" s="162">
        <v>42738</v>
      </c>
      <c r="V256" s="183">
        <v>1500</v>
      </c>
      <c r="W256" s="110" t="s">
        <v>1166</v>
      </c>
      <c r="X256" s="234">
        <v>1500</v>
      </c>
      <c r="Y256" s="177"/>
      <c r="Z256" s="155" t="s">
        <v>1991</v>
      </c>
      <c r="AA256" s="171"/>
      <c r="AB256" s="234">
        <v>1500</v>
      </c>
      <c r="AC256" s="110" t="s">
        <v>39</v>
      </c>
      <c r="AD256" s="110"/>
      <c r="AE256" s="118"/>
      <c r="AF256" s="163"/>
    </row>
    <row r="257" spans="1:32" s="193" customFormat="1" ht="15.95" customHeight="1">
      <c r="A257" s="164" t="s">
        <v>1976</v>
      </c>
      <c r="B257" s="110" t="s">
        <v>338</v>
      </c>
      <c r="C257" s="110"/>
      <c r="D257" s="163"/>
      <c r="E257" s="110" t="s">
        <v>765</v>
      </c>
      <c r="F257" s="110" t="s">
        <v>395</v>
      </c>
      <c r="G257" s="110" t="s">
        <v>766</v>
      </c>
      <c r="H257" s="110" t="s">
        <v>767</v>
      </c>
      <c r="I257" s="110" t="s">
        <v>246</v>
      </c>
      <c r="J257" s="110" t="s">
        <v>768</v>
      </c>
      <c r="K257" s="236">
        <v>42723</v>
      </c>
      <c r="L257" s="110" t="s">
        <v>30</v>
      </c>
      <c r="M257" s="110"/>
      <c r="N257" s="110"/>
      <c r="O257" s="110" t="s">
        <v>32</v>
      </c>
      <c r="P257" s="110"/>
      <c r="Q257" s="110"/>
      <c r="R257" s="110" t="s">
        <v>557</v>
      </c>
      <c r="S257" s="110"/>
      <c r="T257" s="110"/>
      <c r="U257" s="189">
        <v>42713</v>
      </c>
      <c r="V257" s="170">
        <v>1875</v>
      </c>
      <c r="W257" s="110" t="s">
        <v>1166</v>
      </c>
      <c r="X257" s="171">
        <v>1875</v>
      </c>
      <c r="Y257" s="177">
        <v>1618.76</v>
      </c>
      <c r="Z257" s="155" t="s">
        <v>1991</v>
      </c>
      <c r="AA257" s="171"/>
      <c r="AB257" s="177">
        <v>1875</v>
      </c>
      <c r="AC257" s="110" t="s">
        <v>39</v>
      </c>
      <c r="AD257" s="110"/>
      <c r="AE257" s="118"/>
      <c r="AF257" s="163">
        <v>3162885</v>
      </c>
    </row>
    <row r="258" spans="1:32" s="193" customFormat="1" ht="15.75" customHeight="1">
      <c r="A258" s="110" t="s">
        <v>1966</v>
      </c>
      <c r="B258" s="110" t="s">
        <v>338</v>
      </c>
      <c r="C258" s="110"/>
      <c r="D258">
        <v>27558699</v>
      </c>
      <c r="E258" t="s">
        <v>1054</v>
      </c>
      <c r="F258" s="110" t="s">
        <v>524</v>
      </c>
      <c r="G258" t="s">
        <v>1055</v>
      </c>
      <c r="H258" t="s">
        <v>1056</v>
      </c>
      <c r="I258" s="110" t="s">
        <v>246</v>
      </c>
      <c r="J258" t="s">
        <v>1057</v>
      </c>
      <c r="K258" s="220">
        <v>42704</v>
      </c>
      <c r="L258" s="110" t="s">
        <v>30</v>
      </c>
      <c r="M258" s="110"/>
      <c r="N258" s="110"/>
      <c r="O258" s="110" t="s">
        <v>32</v>
      </c>
      <c r="P258" s="110" t="s">
        <v>1967</v>
      </c>
      <c r="Q258" s="110"/>
      <c r="R258" s="110"/>
      <c r="S258" s="110"/>
      <c r="T258" s="110"/>
      <c r="U258" s="162">
        <v>42697</v>
      </c>
      <c r="V258" s="183">
        <v>1500</v>
      </c>
      <c r="W258" s="110" t="s">
        <v>1166</v>
      </c>
      <c r="X258" s="234">
        <v>1500</v>
      </c>
      <c r="Y258" s="177"/>
      <c r="Z258" s="155" t="s">
        <v>1991</v>
      </c>
      <c r="AA258" s="171"/>
      <c r="AB258" s="234">
        <v>1500</v>
      </c>
      <c r="AC258" s="110" t="s">
        <v>39</v>
      </c>
      <c r="AD258" s="110"/>
      <c r="AE258" s="118"/>
      <c r="AF258" s="163"/>
    </row>
    <row r="259" spans="1:32" s="193" customFormat="1" ht="15.75" customHeight="1">
      <c r="A259" s="110" t="s">
        <v>1964</v>
      </c>
      <c r="B259" s="110" t="s">
        <v>338</v>
      </c>
      <c r="C259" s="110"/>
      <c r="D259"/>
      <c r="E259" t="s">
        <v>1058</v>
      </c>
      <c r="F259" s="110" t="s">
        <v>524</v>
      </c>
      <c r="G259" t="s">
        <v>1059</v>
      </c>
      <c r="H259" t="s">
        <v>1060</v>
      </c>
      <c r="I259" s="110" t="s">
        <v>246</v>
      </c>
      <c r="J259" t="s">
        <v>1061</v>
      </c>
      <c r="K259" s="220">
        <v>42719</v>
      </c>
      <c r="L259" s="110" t="s">
        <v>30</v>
      </c>
      <c r="M259" s="110"/>
      <c r="N259" s="110"/>
      <c r="O259" s="110" t="s">
        <v>32</v>
      </c>
      <c r="P259" s="110" t="s">
        <v>1965</v>
      </c>
      <c r="Q259" s="110"/>
      <c r="R259" s="110"/>
      <c r="S259" s="110"/>
      <c r="T259" s="110"/>
      <c r="U259" s="162">
        <v>42697</v>
      </c>
      <c r="V259" s="183">
        <v>1275</v>
      </c>
      <c r="W259" s="110" t="s">
        <v>1166</v>
      </c>
      <c r="X259" s="234">
        <v>1275</v>
      </c>
      <c r="Y259" s="177"/>
      <c r="Z259" s="155" t="s">
        <v>1991</v>
      </c>
      <c r="AA259" s="171"/>
      <c r="AB259" s="234">
        <v>1275</v>
      </c>
      <c r="AC259" s="110" t="s">
        <v>39</v>
      </c>
      <c r="AD259" s="110"/>
      <c r="AE259" s="118"/>
      <c r="AF259" s="163"/>
    </row>
    <row r="260" spans="1:32" s="193" customFormat="1" ht="15.75" customHeight="1">
      <c r="A260" s="110" t="s">
        <v>1962</v>
      </c>
      <c r="B260" s="110" t="s">
        <v>338</v>
      </c>
      <c r="C260" s="110"/>
      <c r="D260"/>
      <c r="E260" t="s">
        <v>1062</v>
      </c>
      <c r="F260" s="110" t="s">
        <v>524</v>
      </c>
      <c r="G260" t="s">
        <v>396</v>
      </c>
      <c r="H260" t="s">
        <v>397</v>
      </c>
      <c r="I260" s="110" t="s">
        <v>246</v>
      </c>
      <c r="J260" t="s">
        <v>1063</v>
      </c>
      <c r="K260" s="220">
        <v>42697</v>
      </c>
      <c r="L260" s="110" t="s">
        <v>30</v>
      </c>
      <c r="M260" s="110"/>
      <c r="N260" s="110"/>
      <c r="O260" s="110" t="s">
        <v>32</v>
      </c>
      <c r="P260" s="110" t="s">
        <v>1963</v>
      </c>
      <c r="Q260" s="110"/>
      <c r="R260" s="110" t="s">
        <v>1764</v>
      </c>
      <c r="S260" s="110"/>
      <c r="T260" s="110"/>
      <c r="U260" s="162">
        <v>42690</v>
      </c>
      <c r="V260" s="183">
        <v>1125</v>
      </c>
      <c r="W260" s="110" t="s">
        <v>1166</v>
      </c>
      <c r="X260" s="234">
        <v>1125</v>
      </c>
      <c r="Y260" s="177"/>
      <c r="Z260" s="155" t="s">
        <v>1991</v>
      </c>
      <c r="AA260" s="171"/>
      <c r="AB260" s="234">
        <v>1125</v>
      </c>
      <c r="AC260" s="110" t="s">
        <v>39</v>
      </c>
      <c r="AD260" s="110"/>
      <c r="AE260" s="118"/>
      <c r="AF260" s="163"/>
    </row>
    <row r="261" spans="1:32" s="193" customFormat="1" ht="15.75" customHeight="1">
      <c r="A261" s="110" t="s">
        <v>1961</v>
      </c>
      <c r="B261" s="110" t="s">
        <v>338</v>
      </c>
      <c r="C261" s="110"/>
      <c r="D261"/>
      <c r="E261" t="s">
        <v>1064</v>
      </c>
      <c r="F261" s="110" t="s">
        <v>524</v>
      </c>
      <c r="G261" t="s">
        <v>1065</v>
      </c>
      <c r="H261" t="s">
        <v>1066</v>
      </c>
      <c r="I261" s="110" t="s">
        <v>246</v>
      </c>
      <c r="J261" t="s">
        <v>1067</v>
      </c>
      <c r="K261" s="220">
        <v>42690</v>
      </c>
      <c r="L261" s="110" t="s">
        <v>30</v>
      </c>
      <c r="M261" s="110"/>
      <c r="N261" s="110"/>
      <c r="O261" s="110" t="s">
        <v>187</v>
      </c>
      <c r="P261" s="110" t="s">
        <v>420</v>
      </c>
      <c r="Q261" s="110" t="s">
        <v>189</v>
      </c>
      <c r="R261" s="110" t="s">
        <v>723</v>
      </c>
      <c r="S261" s="110"/>
      <c r="T261" s="110"/>
      <c r="U261" s="162">
        <v>42688</v>
      </c>
      <c r="V261" s="183">
        <v>2100</v>
      </c>
      <c r="W261" s="110" t="s">
        <v>1166</v>
      </c>
      <c r="X261" s="234">
        <v>2100</v>
      </c>
      <c r="Y261" s="177"/>
      <c r="Z261" s="155" t="s">
        <v>1991</v>
      </c>
      <c r="AA261" s="171"/>
      <c r="AB261" s="234">
        <v>2100</v>
      </c>
      <c r="AC261" s="110" t="s">
        <v>39</v>
      </c>
      <c r="AD261" s="110"/>
      <c r="AE261" s="118"/>
      <c r="AF261" s="163"/>
    </row>
    <row r="262" spans="1:32" s="193" customFormat="1" ht="15.75" customHeight="1">
      <c r="A262" s="110" t="s">
        <v>1960</v>
      </c>
      <c r="B262" s="110" t="s">
        <v>338</v>
      </c>
      <c r="C262" s="110"/>
      <c r="D262"/>
      <c r="E262" t="s">
        <v>1068</v>
      </c>
      <c r="F262" s="110" t="s">
        <v>524</v>
      </c>
      <c r="G262" t="s">
        <v>396</v>
      </c>
      <c r="H262" t="s">
        <v>397</v>
      </c>
      <c r="I262" s="110" t="s">
        <v>246</v>
      </c>
      <c r="J262" t="s">
        <v>1069</v>
      </c>
      <c r="K262" s="220">
        <v>42693</v>
      </c>
      <c r="L262" s="110" t="s">
        <v>30</v>
      </c>
      <c r="M262" s="110"/>
      <c r="N262" s="110"/>
      <c r="O262" s="110" t="s">
        <v>32</v>
      </c>
      <c r="P262" s="110" t="s">
        <v>1959</v>
      </c>
      <c r="Q262" s="110"/>
      <c r="R262" s="110"/>
      <c r="S262" s="110"/>
      <c r="T262" s="110"/>
      <c r="U262" s="162">
        <v>42682</v>
      </c>
      <c r="V262" s="183">
        <v>1125</v>
      </c>
      <c r="W262" s="110" t="s">
        <v>1166</v>
      </c>
      <c r="X262" s="234">
        <v>1125</v>
      </c>
      <c r="Y262" s="177"/>
      <c r="Z262" s="155" t="s">
        <v>1991</v>
      </c>
      <c r="AA262" s="171"/>
      <c r="AB262" s="234">
        <v>1125</v>
      </c>
      <c r="AC262" s="110" t="s">
        <v>39</v>
      </c>
      <c r="AD262" s="110"/>
      <c r="AE262" s="118"/>
      <c r="AF262" s="163"/>
    </row>
    <row r="263" spans="1:32" s="193" customFormat="1" ht="15.75" customHeight="1">
      <c r="A263" s="110" t="s">
        <v>1957</v>
      </c>
      <c r="B263" s="110" t="s">
        <v>338</v>
      </c>
      <c r="C263" s="110"/>
      <c r="D263">
        <v>28190903</v>
      </c>
      <c r="E263" t="s">
        <v>1070</v>
      </c>
      <c r="F263" s="110" t="s">
        <v>524</v>
      </c>
      <c r="G263" t="s">
        <v>1034</v>
      </c>
      <c r="H263" t="s">
        <v>397</v>
      </c>
      <c r="I263" s="110" t="s">
        <v>246</v>
      </c>
      <c r="J263" t="s">
        <v>1071</v>
      </c>
      <c r="K263" s="220">
        <v>42693</v>
      </c>
      <c r="L263" s="110" t="s">
        <v>30</v>
      </c>
      <c r="M263" s="110"/>
      <c r="N263" s="110"/>
      <c r="O263" s="110" t="s">
        <v>191</v>
      </c>
      <c r="P263" s="110" t="s">
        <v>1958</v>
      </c>
      <c r="Q263" s="110"/>
      <c r="R263" s="110"/>
      <c r="S263" s="110"/>
      <c r="T263" s="110"/>
      <c r="U263" s="162">
        <v>42678</v>
      </c>
      <c r="V263" s="183">
        <v>1125</v>
      </c>
      <c r="W263" s="110" t="s">
        <v>1166</v>
      </c>
      <c r="X263" s="234">
        <v>1125</v>
      </c>
      <c r="Y263" s="177"/>
      <c r="Z263" s="155" t="s">
        <v>1991</v>
      </c>
      <c r="AA263" s="171"/>
      <c r="AB263" s="234">
        <v>1125</v>
      </c>
      <c r="AC263" s="110" t="s">
        <v>39</v>
      </c>
      <c r="AD263" s="110"/>
      <c r="AE263" s="118"/>
      <c r="AF263" s="163"/>
    </row>
    <row r="264" spans="1:32" s="193" customFormat="1" ht="15.75" customHeight="1">
      <c r="A264" s="110" t="s">
        <v>889</v>
      </c>
      <c r="B264" s="110" t="s">
        <v>338</v>
      </c>
      <c r="C264" s="110"/>
      <c r="D264"/>
      <c r="E264" t="s">
        <v>1072</v>
      </c>
      <c r="F264" s="110" t="s">
        <v>524</v>
      </c>
      <c r="G264" t="s">
        <v>396</v>
      </c>
      <c r="H264" t="s">
        <v>397</v>
      </c>
      <c r="I264" s="110" t="s">
        <v>246</v>
      </c>
      <c r="J264" t="s">
        <v>1073</v>
      </c>
      <c r="K264" s="220">
        <v>42686</v>
      </c>
      <c r="L264" s="110" t="s">
        <v>30</v>
      </c>
      <c r="M264" s="110"/>
      <c r="N264" s="110"/>
      <c r="O264" s="110" t="s">
        <v>32</v>
      </c>
      <c r="P264" s="110" t="s">
        <v>1639</v>
      </c>
      <c r="Q264" s="110"/>
      <c r="R264" s="110"/>
      <c r="S264" s="110"/>
      <c r="T264" s="110"/>
      <c r="U264" s="162">
        <v>42671</v>
      </c>
      <c r="V264" s="183">
        <v>1125</v>
      </c>
      <c r="W264" s="110" t="s">
        <v>1166</v>
      </c>
      <c r="X264" s="234">
        <v>1125</v>
      </c>
      <c r="Y264" s="177">
        <v>602.29</v>
      </c>
      <c r="Z264" s="155" t="s">
        <v>1991</v>
      </c>
      <c r="AA264" s="171"/>
      <c r="AB264" s="177">
        <v>1125</v>
      </c>
      <c r="AC264" s="110" t="s">
        <v>39</v>
      </c>
      <c r="AD264" s="110"/>
      <c r="AE264" s="118"/>
      <c r="AF264" s="163"/>
    </row>
    <row r="265" spans="1:32" s="193" customFormat="1" ht="15.75" customHeight="1">
      <c r="A265" s="164" t="s">
        <v>542</v>
      </c>
      <c r="B265" s="110" t="s">
        <v>338</v>
      </c>
      <c r="C265" s="110"/>
      <c r="D265" s="163"/>
      <c r="E265" s="110" t="s">
        <v>543</v>
      </c>
      <c r="F265" s="110" t="s">
        <v>524</v>
      </c>
      <c r="G265" s="110" t="s">
        <v>544</v>
      </c>
      <c r="H265" s="110" t="s">
        <v>545</v>
      </c>
      <c r="I265" s="110" t="s">
        <v>246</v>
      </c>
      <c r="J265" s="110" t="s">
        <v>546</v>
      </c>
      <c r="K265" s="236">
        <v>42679</v>
      </c>
      <c r="L265" s="110" t="s">
        <v>30</v>
      </c>
      <c r="M265" s="110"/>
      <c r="N265" s="110"/>
      <c r="O265" s="110" t="s">
        <v>32</v>
      </c>
      <c r="P265" s="110" t="s">
        <v>547</v>
      </c>
      <c r="Q265" s="110"/>
      <c r="R265" s="155"/>
      <c r="S265" s="110"/>
      <c r="T265" s="110"/>
      <c r="U265" s="162">
        <v>42670</v>
      </c>
      <c r="V265" s="183">
        <v>1875</v>
      </c>
      <c r="W265" s="110" t="s">
        <v>1166</v>
      </c>
      <c r="X265" s="234">
        <v>1875</v>
      </c>
      <c r="Y265" s="177">
        <v>119.22</v>
      </c>
      <c r="Z265" s="155" t="s">
        <v>1991</v>
      </c>
      <c r="AA265" s="171"/>
      <c r="AB265" s="177">
        <v>1875</v>
      </c>
      <c r="AC265" s="110" t="s">
        <v>39</v>
      </c>
      <c r="AD265" s="110"/>
      <c r="AE265" s="118" t="s">
        <v>1222</v>
      </c>
      <c r="AF265" s="163"/>
    </row>
    <row r="266" spans="1:32" s="193" customFormat="1" ht="15.75" customHeight="1">
      <c r="A266" s="110" t="s">
        <v>1956</v>
      </c>
      <c r="B266" s="110" t="s">
        <v>338</v>
      </c>
      <c r="C266" s="110"/>
      <c r="D266"/>
      <c r="E266" t="s">
        <v>1074</v>
      </c>
      <c r="F266" s="110" t="s">
        <v>524</v>
      </c>
      <c r="G266" t="s">
        <v>766</v>
      </c>
      <c r="H266" t="s">
        <v>1053</v>
      </c>
      <c r="I266" s="110" t="s">
        <v>246</v>
      </c>
      <c r="J266" t="s">
        <v>1075</v>
      </c>
      <c r="K266" s="220">
        <v>42673</v>
      </c>
      <c r="L266" s="110" t="s">
        <v>30</v>
      </c>
      <c r="M266" s="110"/>
      <c r="N266" s="110"/>
      <c r="O266" s="110" t="s">
        <v>32</v>
      </c>
      <c r="P266" s="110" t="s">
        <v>681</v>
      </c>
      <c r="Q266" s="110"/>
      <c r="R266" s="110"/>
      <c r="S266" s="110"/>
      <c r="T266" s="110"/>
      <c r="U266" s="162">
        <v>42662</v>
      </c>
      <c r="V266" s="183">
        <v>1875</v>
      </c>
      <c r="W266" s="110" t="s">
        <v>1166</v>
      </c>
      <c r="X266" s="234">
        <v>1875</v>
      </c>
      <c r="Y266" s="177"/>
      <c r="Z266" s="155" t="s">
        <v>1991</v>
      </c>
      <c r="AA266" s="171"/>
      <c r="AB266" s="234">
        <v>1875</v>
      </c>
      <c r="AC266" s="110" t="s">
        <v>39</v>
      </c>
      <c r="AD266" s="110"/>
      <c r="AE266" s="118"/>
      <c r="AF266" s="163"/>
    </row>
    <row r="267" spans="1:32" s="193" customFormat="1" ht="15.75" customHeight="1">
      <c r="A267" s="110" t="s">
        <v>1954</v>
      </c>
      <c r="B267" s="110" t="s">
        <v>338</v>
      </c>
      <c r="C267" s="110"/>
      <c r="D267"/>
      <c r="E267" t="s">
        <v>1076</v>
      </c>
      <c r="F267" s="110" t="s">
        <v>524</v>
      </c>
      <c r="G267" t="s">
        <v>525</v>
      </c>
      <c r="H267" t="s">
        <v>526</v>
      </c>
      <c r="I267" s="110" t="s">
        <v>246</v>
      </c>
      <c r="J267" t="s">
        <v>1077</v>
      </c>
      <c r="K267" s="220">
        <v>42670</v>
      </c>
      <c r="L267" s="110" t="s">
        <v>30</v>
      </c>
      <c r="M267" s="110"/>
      <c r="N267" s="110"/>
      <c r="O267" s="110" t="s">
        <v>32</v>
      </c>
      <c r="P267" s="110" t="s">
        <v>1955</v>
      </c>
      <c r="Q267" s="110"/>
      <c r="R267" s="110"/>
      <c r="S267" s="110"/>
      <c r="T267" s="110"/>
      <c r="U267" s="162">
        <v>42662</v>
      </c>
      <c r="V267" s="183">
        <v>1875</v>
      </c>
      <c r="W267" s="110" t="s">
        <v>1166</v>
      </c>
      <c r="X267" s="234">
        <v>1875</v>
      </c>
      <c r="Y267" s="177"/>
      <c r="Z267" s="155" t="s">
        <v>1991</v>
      </c>
      <c r="AA267" s="171"/>
      <c r="AB267" s="234">
        <v>1875</v>
      </c>
      <c r="AC267" s="110" t="s">
        <v>39</v>
      </c>
      <c r="AD267" s="110"/>
      <c r="AE267" s="118"/>
      <c r="AF267" s="163"/>
    </row>
    <row r="268" spans="1:32" s="193" customFormat="1" ht="15.75" customHeight="1">
      <c r="A268" s="110" t="s">
        <v>1952</v>
      </c>
      <c r="B268" s="110" t="s">
        <v>338</v>
      </c>
      <c r="C268" s="110"/>
      <c r="D268"/>
      <c r="E268" t="s">
        <v>1078</v>
      </c>
      <c r="F268" s="110" t="s">
        <v>524</v>
      </c>
      <c r="G268" t="s">
        <v>525</v>
      </c>
      <c r="H268" t="s">
        <v>526</v>
      </c>
      <c r="I268" s="110" t="s">
        <v>246</v>
      </c>
      <c r="J268" t="s">
        <v>1079</v>
      </c>
      <c r="K268" s="220">
        <v>42657</v>
      </c>
      <c r="L268" s="110" t="s">
        <v>30</v>
      </c>
      <c r="M268" s="110"/>
      <c r="N268" s="110"/>
      <c r="O268" s="110" t="s">
        <v>32</v>
      </c>
      <c r="P268" s="110" t="s">
        <v>1953</v>
      </c>
      <c r="Q268" s="110"/>
      <c r="R268" s="110"/>
      <c r="S268" s="110"/>
      <c r="T268" s="110"/>
      <c r="U268" s="162">
        <v>42649</v>
      </c>
      <c r="V268" s="183">
        <v>1875</v>
      </c>
      <c r="W268" s="110" t="s">
        <v>1166</v>
      </c>
      <c r="X268" s="234">
        <v>1875</v>
      </c>
      <c r="Y268" s="177"/>
      <c r="Z268" s="155" t="s">
        <v>1991</v>
      </c>
      <c r="AA268" s="171"/>
      <c r="AB268" s="234">
        <v>1875</v>
      </c>
      <c r="AC268" s="110" t="s">
        <v>39</v>
      </c>
      <c r="AD268" s="110"/>
      <c r="AE268" s="118"/>
      <c r="AF268" s="163"/>
    </row>
    <row r="269" spans="1:32" s="193" customFormat="1" ht="15.75" customHeight="1">
      <c r="A269" s="110" t="s">
        <v>1950</v>
      </c>
      <c r="B269" s="110" t="s">
        <v>282</v>
      </c>
      <c r="C269" s="110"/>
      <c r="D269">
        <v>27662636</v>
      </c>
      <c r="E269" t="s">
        <v>1080</v>
      </c>
      <c r="F269" s="110" t="s">
        <v>524</v>
      </c>
      <c r="G269" t="s">
        <v>1081</v>
      </c>
      <c r="H269" t="s">
        <v>1082</v>
      </c>
      <c r="I269" s="110" t="s">
        <v>246</v>
      </c>
      <c r="J269" t="s">
        <v>1083</v>
      </c>
      <c r="K269" s="220">
        <v>42636</v>
      </c>
      <c r="L269" s="110" t="s">
        <v>30</v>
      </c>
      <c r="M269" s="110"/>
      <c r="N269" s="110"/>
      <c r="O269" s="110" t="s">
        <v>189</v>
      </c>
      <c r="P269" s="110"/>
      <c r="Q269" s="110" t="s">
        <v>1951</v>
      </c>
      <c r="R269" s="110"/>
      <c r="S269" s="110"/>
      <c r="T269" s="110"/>
      <c r="U269" s="162">
        <v>42636</v>
      </c>
      <c r="V269" s="183">
        <v>1875</v>
      </c>
      <c r="W269" s="110" t="s">
        <v>1166</v>
      </c>
      <c r="X269" s="234">
        <v>1875</v>
      </c>
      <c r="Y269" s="177"/>
      <c r="Z269" s="155" t="s">
        <v>1991</v>
      </c>
      <c r="AA269" s="171"/>
      <c r="AB269" s="234">
        <v>1875</v>
      </c>
      <c r="AC269" s="110" t="s">
        <v>39</v>
      </c>
      <c r="AD269" s="110"/>
      <c r="AE269" s="118"/>
      <c r="AF269" s="163"/>
    </row>
    <row r="270" spans="1:32" s="193" customFormat="1" ht="15.75" customHeight="1">
      <c r="A270" s="110" t="s">
        <v>1948</v>
      </c>
      <c r="B270" s="110" t="s">
        <v>269</v>
      </c>
      <c r="C270" s="110"/>
      <c r="D270">
        <v>27573303</v>
      </c>
      <c r="E270" t="s">
        <v>1084</v>
      </c>
      <c r="F270" s="110" t="s">
        <v>524</v>
      </c>
      <c r="G270" t="s">
        <v>1085</v>
      </c>
      <c r="H270" t="s">
        <v>1086</v>
      </c>
      <c r="I270" s="110" t="s">
        <v>246</v>
      </c>
      <c r="J270" t="s">
        <v>1087</v>
      </c>
      <c r="K270" s="220">
        <v>42612</v>
      </c>
      <c r="L270" s="110" t="s">
        <v>30</v>
      </c>
      <c r="M270" s="110"/>
      <c r="N270" s="110"/>
      <c r="O270" s="110" t="s">
        <v>189</v>
      </c>
      <c r="P270" s="110" t="s">
        <v>1949</v>
      </c>
      <c r="Q270" s="110"/>
      <c r="R270" s="110"/>
      <c r="S270" s="110"/>
      <c r="T270" s="110"/>
      <c r="U270" s="162">
        <v>42636</v>
      </c>
      <c r="V270" s="183">
        <v>2250</v>
      </c>
      <c r="W270" s="110" t="s">
        <v>1166</v>
      </c>
      <c r="X270" s="234">
        <v>2250</v>
      </c>
      <c r="Y270" s="177"/>
      <c r="Z270" s="155" t="s">
        <v>1991</v>
      </c>
      <c r="AA270" s="171"/>
      <c r="AB270" s="234">
        <v>2250</v>
      </c>
      <c r="AC270" s="110" t="s">
        <v>39</v>
      </c>
      <c r="AD270" s="110"/>
      <c r="AE270" s="118"/>
      <c r="AF270" s="163"/>
    </row>
    <row r="271" spans="1:32" s="193" customFormat="1" ht="15.75" customHeight="1">
      <c r="A271" s="110" t="s">
        <v>1947</v>
      </c>
      <c r="B271" s="110" t="s">
        <v>338</v>
      </c>
      <c r="C271" s="110"/>
      <c r="D271"/>
      <c r="E271" t="s">
        <v>1088</v>
      </c>
      <c r="F271" s="110" t="s">
        <v>524</v>
      </c>
      <c r="G271" t="s">
        <v>1089</v>
      </c>
      <c r="H271" t="s">
        <v>1090</v>
      </c>
      <c r="I271" s="110" t="s">
        <v>246</v>
      </c>
      <c r="J271" t="s">
        <v>1091</v>
      </c>
      <c r="K271" s="220">
        <v>42759</v>
      </c>
      <c r="L271" s="110" t="s">
        <v>30</v>
      </c>
      <c r="M271" s="110"/>
      <c r="N271" s="110"/>
      <c r="O271" s="110" t="s">
        <v>32</v>
      </c>
      <c r="P271" s="110" t="s">
        <v>513</v>
      </c>
      <c r="Q271" s="110"/>
      <c r="R271" s="110"/>
      <c r="S271" s="110"/>
      <c r="T271" s="110"/>
      <c r="U271" s="162">
        <v>42626</v>
      </c>
      <c r="V271" s="183">
        <v>1500</v>
      </c>
      <c r="W271" s="110" t="s">
        <v>1166</v>
      </c>
      <c r="X271" s="234">
        <v>1500</v>
      </c>
      <c r="Y271" s="177"/>
      <c r="Z271" s="155" t="s">
        <v>1991</v>
      </c>
      <c r="AA271" s="171"/>
      <c r="AB271" s="234">
        <v>1500</v>
      </c>
      <c r="AC271" s="110" t="s">
        <v>39</v>
      </c>
      <c r="AD271" s="110"/>
      <c r="AE271" s="118"/>
      <c r="AF271" s="163"/>
    </row>
    <row r="272" spans="1:32" s="193" customFormat="1" ht="15.75" customHeight="1">
      <c r="A272" s="110" t="s">
        <v>579</v>
      </c>
      <c r="B272" s="110" t="s">
        <v>338</v>
      </c>
      <c r="C272" s="110"/>
      <c r="D272">
        <v>27773953</v>
      </c>
      <c r="E272" t="s">
        <v>1092</v>
      </c>
      <c r="F272" s="110" t="s">
        <v>524</v>
      </c>
      <c r="G272" t="s">
        <v>1034</v>
      </c>
      <c r="H272" t="s">
        <v>397</v>
      </c>
      <c r="I272" s="110" t="s">
        <v>246</v>
      </c>
      <c r="J272" t="s">
        <v>1093</v>
      </c>
      <c r="K272" s="220">
        <v>42596</v>
      </c>
      <c r="L272" s="110" t="s">
        <v>30</v>
      </c>
      <c r="M272" s="110"/>
      <c r="N272" s="110"/>
      <c r="O272" s="110" t="s">
        <v>32</v>
      </c>
      <c r="P272" s="110" t="s">
        <v>1946</v>
      </c>
      <c r="Q272" s="110"/>
      <c r="R272" s="110"/>
      <c r="S272" s="110"/>
      <c r="T272" s="110"/>
      <c r="U272" s="162">
        <v>42621</v>
      </c>
      <c r="V272" s="183">
        <v>1125</v>
      </c>
      <c r="W272" s="110" t="s">
        <v>1166</v>
      </c>
      <c r="X272" s="234">
        <v>1125</v>
      </c>
      <c r="Y272" s="177"/>
      <c r="Z272" s="155" t="s">
        <v>1991</v>
      </c>
      <c r="AA272" s="171"/>
      <c r="AB272" s="234">
        <v>1125</v>
      </c>
      <c r="AC272" s="110" t="s">
        <v>39</v>
      </c>
      <c r="AD272" s="110"/>
      <c r="AE272" s="118"/>
      <c r="AF272" s="163"/>
    </row>
    <row r="273" spans="1:32" s="193" customFormat="1" ht="15.75" customHeight="1">
      <c r="A273" s="110" t="s">
        <v>1944</v>
      </c>
      <c r="B273" s="110" t="s">
        <v>338</v>
      </c>
      <c r="C273" s="110"/>
      <c r="D273">
        <v>27773954</v>
      </c>
      <c r="E273" t="s">
        <v>1094</v>
      </c>
      <c r="F273" s="110" t="s">
        <v>524</v>
      </c>
      <c r="G273" t="s">
        <v>1034</v>
      </c>
      <c r="H273" t="s">
        <v>397</v>
      </c>
      <c r="I273" s="110" t="s">
        <v>246</v>
      </c>
      <c r="J273" t="s">
        <v>1095</v>
      </c>
      <c r="K273" s="220">
        <v>42627</v>
      </c>
      <c r="L273" s="110" t="s">
        <v>30</v>
      </c>
      <c r="M273" s="110"/>
      <c r="N273" s="110"/>
      <c r="O273" s="110" t="s">
        <v>32</v>
      </c>
      <c r="P273" s="110" t="s">
        <v>1945</v>
      </c>
      <c r="Q273" s="110"/>
      <c r="R273" s="110"/>
      <c r="S273" s="110"/>
      <c r="T273" s="110"/>
      <c r="U273" s="162">
        <v>42620</v>
      </c>
      <c r="V273" s="183">
        <v>1125</v>
      </c>
      <c r="W273" s="110" t="s">
        <v>1166</v>
      </c>
      <c r="X273" s="234">
        <v>1125</v>
      </c>
      <c r="Y273" s="177"/>
      <c r="Z273" s="155" t="s">
        <v>1991</v>
      </c>
      <c r="AA273" s="171"/>
      <c r="AB273" s="234">
        <v>1125</v>
      </c>
      <c r="AC273" s="110" t="s">
        <v>39</v>
      </c>
      <c r="AD273" s="110"/>
      <c r="AE273" s="118"/>
      <c r="AF273" s="163"/>
    </row>
    <row r="274" spans="1:32" s="193" customFormat="1" ht="15.75" customHeight="1">
      <c r="A274" s="110" t="s">
        <v>1609</v>
      </c>
      <c r="B274" s="110" t="s">
        <v>338</v>
      </c>
      <c r="C274" s="110"/>
      <c r="D274"/>
      <c r="E274" t="s">
        <v>1096</v>
      </c>
      <c r="F274" s="110" t="s">
        <v>524</v>
      </c>
      <c r="G274" t="s">
        <v>1097</v>
      </c>
      <c r="H274" t="s">
        <v>1098</v>
      </c>
      <c r="I274" s="110" t="s">
        <v>246</v>
      </c>
      <c r="J274" t="s">
        <v>1099</v>
      </c>
      <c r="K274" s="220">
        <v>42626</v>
      </c>
      <c r="L274" s="110" t="s">
        <v>30</v>
      </c>
      <c r="M274" s="110"/>
      <c r="N274" s="110"/>
      <c r="O274" s="110" t="s">
        <v>187</v>
      </c>
      <c r="P274" s="220" t="s">
        <v>1943</v>
      </c>
      <c r="Q274" s="110"/>
      <c r="R274" s="110"/>
      <c r="S274" s="110"/>
      <c r="T274" s="110"/>
      <c r="U274" s="162">
        <v>42615</v>
      </c>
      <c r="V274" s="183">
        <v>1500</v>
      </c>
      <c r="W274" s="110" t="s">
        <v>1166</v>
      </c>
      <c r="X274" s="234">
        <v>1500</v>
      </c>
      <c r="Y274" s="177"/>
      <c r="Z274" s="155" t="s">
        <v>1991</v>
      </c>
      <c r="AA274" s="171"/>
      <c r="AB274" s="234">
        <v>1500</v>
      </c>
      <c r="AC274" s="110" t="s">
        <v>39</v>
      </c>
      <c r="AD274" s="110"/>
      <c r="AE274" s="118"/>
      <c r="AF274" s="163"/>
    </row>
    <row r="275" spans="1:32" s="193" customFormat="1" ht="15.75" customHeight="1">
      <c r="A275" s="110" t="s">
        <v>1942</v>
      </c>
      <c r="B275" s="110" t="s">
        <v>338</v>
      </c>
      <c r="C275" s="110"/>
      <c r="D275">
        <v>27511455</v>
      </c>
      <c r="E275" t="s">
        <v>1100</v>
      </c>
      <c r="F275" s="110" t="s">
        <v>524</v>
      </c>
      <c r="G275" t="s">
        <v>1101</v>
      </c>
      <c r="H275" t="s">
        <v>1102</v>
      </c>
      <c r="I275" s="110" t="s">
        <v>246</v>
      </c>
      <c r="J275" t="s">
        <v>1103</v>
      </c>
      <c r="K275" s="220">
        <v>42612</v>
      </c>
      <c r="L275" s="110" t="s">
        <v>30</v>
      </c>
      <c r="M275" s="110"/>
      <c r="N275" s="110"/>
      <c r="O275" s="110" t="s">
        <v>32</v>
      </c>
      <c r="P275" s="110" t="s">
        <v>1417</v>
      </c>
      <c r="Q275" s="110"/>
      <c r="R275" s="110"/>
      <c r="S275" s="110"/>
      <c r="T275" s="110"/>
      <c r="U275" s="162">
        <v>42615</v>
      </c>
      <c r="V275" s="183">
        <v>1875</v>
      </c>
      <c r="W275" s="110" t="s">
        <v>1166</v>
      </c>
      <c r="X275" s="234">
        <v>1875</v>
      </c>
      <c r="Y275" s="177"/>
      <c r="Z275" s="155" t="s">
        <v>1991</v>
      </c>
      <c r="AA275" s="171"/>
      <c r="AB275" s="234">
        <v>1875</v>
      </c>
      <c r="AC275" s="110" t="s">
        <v>39</v>
      </c>
      <c r="AD275" s="110"/>
      <c r="AE275" s="118"/>
      <c r="AF275" s="163"/>
    </row>
    <row r="276" spans="1:32" s="179" customFormat="1" ht="15.95" customHeight="1">
      <c r="A276" s="164" t="s">
        <v>1762</v>
      </c>
      <c r="B276" s="110" t="s">
        <v>338</v>
      </c>
      <c r="C276" s="110"/>
      <c r="D276" s="110"/>
      <c r="E276" s="110" t="s">
        <v>1104</v>
      </c>
      <c r="F276" s="110" t="s">
        <v>524</v>
      </c>
      <c r="G276" s="110" t="s">
        <v>1116</v>
      </c>
      <c r="H276" s="110" t="s">
        <v>1105</v>
      </c>
      <c r="I276" s="110" t="s">
        <v>246</v>
      </c>
      <c r="J276" s="110" t="s">
        <v>1763</v>
      </c>
      <c r="K276" s="220">
        <v>42598</v>
      </c>
      <c r="L276" s="110" t="s">
        <v>30</v>
      </c>
      <c r="M276" s="110"/>
      <c r="N276" s="110"/>
      <c r="O276" s="110" t="s">
        <v>32</v>
      </c>
      <c r="P276" s="110" t="s">
        <v>1764</v>
      </c>
      <c r="Q276" s="110"/>
      <c r="R276" s="118"/>
      <c r="S276" s="110"/>
      <c r="T276" s="110"/>
      <c r="U276" s="162">
        <v>42585</v>
      </c>
      <c r="V276" s="181">
        <v>2100</v>
      </c>
      <c r="W276" s="110" t="s">
        <v>1166</v>
      </c>
      <c r="X276" s="182">
        <v>2100</v>
      </c>
      <c r="Y276" s="177">
        <v>240</v>
      </c>
      <c r="Z276" s="155" t="s">
        <v>1991</v>
      </c>
      <c r="AB276" s="177">
        <v>2100</v>
      </c>
      <c r="AC276" s="179" t="s">
        <v>39</v>
      </c>
      <c r="AD276" s="180"/>
    </row>
    <row r="277" spans="1:32" s="193" customFormat="1" ht="15.75" customHeight="1">
      <c r="A277" s="110" t="s">
        <v>1939</v>
      </c>
      <c r="B277" s="110" t="s">
        <v>269</v>
      </c>
      <c r="C277" s="110"/>
      <c r="D277"/>
      <c r="E277" t="s">
        <v>1106</v>
      </c>
      <c r="F277" s="110" t="s">
        <v>524</v>
      </c>
      <c r="G277" t="s">
        <v>1107</v>
      </c>
      <c r="H277" t="s">
        <v>1108</v>
      </c>
      <c r="I277" s="110" t="s">
        <v>246</v>
      </c>
      <c r="J277" t="s">
        <v>1109</v>
      </c>
      <c r="K277" s="220">
        <v>42578</v>
      </c>
      <c r="L277" s="110" t="s">
        <v>30</v>
      </c>
      <c r="M277" s="110"/>
      <c r="N277" s="110"/>
      <c r="O277" s="110" t="s">
        <v>32</v>
      </c>
      <c r="P277" s="110" t="s">
        <v>1940</v>
      </c>
      <c r="Q277" s="110"/>
      <c r="R277" s="110"/>
      <c r="S277" s="110"/>
      <c r="T277" s="110"/>
      <c r="U277" s="162">
        <v>42585</v>
      </c>
      <c r="V277" s="183">
        <v>1875</v>
      </c>
      <c r="W277" s="110" t="s">
        <v>1166</v>
      </c>
      <c r="X277" s="234">
        <v>1875</v>
      </c>
      <c r="Y277" s="171"/>
      <c r="Z277" s="155" t="s">
        <v>1991</v>
      </c>
      <c r="AA277" s="171"/>
      <c r="AB277" s="234">
        <v>1875</v>
      </c>
      <c r="AC277" s="110" t="s">
        <v>39</v>
      </c>
      <c r="AD277" s="110"/>
      <c r="AE277" s="118"/>
      <c r="AF277" s="163"/>
    </row>
    <row r="278" spans="1:32" s="193" customFormat="1" ht="15.75" customHeight="1">
      <c r="A278" s="110" t="s">
        <v>1937</v>
      </c>
      <c r="B278" s="110" t="s">
        <v>269</v>
      </c>
      <c r="C278" s="110"/>
      <c r="D278"/>
      <c r="E278" t="s">
        <v>1110</v>
      </c>
      <c r="F278" s="110" t="s">
        <v>524</v>
      </c>
      <c r="G278" t="s">
        <v>1111</v>
      </c>
      <c r="H278" t="s">
        <v>1112</v>
      </c>
      <c r="I278" s="110" t="s">
        <v>246</v>
      </c>
      <c r="J278" t="s">
        <v>1113</v>
      </c>
      <c r="K278" s="220">
        <v>42596</v>
      </c>
      <c r="L278" s="110" t="s">
        <v>30</v>
      </c>
      <c r="M278" s="110"/>
      <c r="N278" s="110"/>
      <c r="O278" s="110" t="s">
        <v>185</v>
      </c>
      <c r="P278" s="110" t="s">
        <v>1938</v>
      </c>
      <c r="Q278" s="110"/>
      <c r="R278" s="155"/>
      <c r="S278" s="110"/>
      <c r="T278" s="110"/>
      <c r="U278" s="162">
        <v>42585</v>
      </c>
      <c r="V278" s="183">
        <v>1500</v>
      </c>
      <c r="W278" s="110" t="s">
        <v>1166</v>
      </c>
      <c r="X278" s="234">
        <v>1500</v>
      </c>
      <c r="Y278" s="171"/>
      <c r="Z278" s="155" t="s">
        <v>1991</v>
      </c>
      <c r="AA278" s="171"/>
      <c r="AB278" s="234">
        <v>1500</v>
      </c>
      <c r="AC278" s="110" t="s">
        <v>39</v>
      </c>
      <c r="AD278" s="110"/>
      <c r="AE278" s="118"/>
      <c r="AF278" s="163"/>
    </row>
    <row r="279" spans="1:32" s="193" customFormat="1" ht="15.75" customHeight="1">
      <c r="A279" s="118"/>
      <c r="B279" s="214"/>
      <c r="C279" s="214"/>
      <c r="D279" s="155"/>
      <c r="E279" s="155"/>
      <c r="F279" s="118"/>
      <c r="G279" s="155"/>
      <c r="H279" s="155"/>
      <c r="I279" s="118"/>
      <c r="J279" s="155"/>
      <c r="K279" s="154"/>
      <c r="L279" s="118"/>
      <c r="M279" s="118"/>
      <c r="N279" s="118"/>
      <c r="O279" s="118"/>
      <c r="P279" s="118"/>
      <c r="Q279" s="118"/>
      <c r="R279" s="155"/>
      <c r="S279" s="118"/>
      <c r="T279" s="118"/>
      <c r="U279" s="214"/>
      <c r="V279" s="183"/>
      <c r="W279" s="118"/>
      <c r="X279" s="177"/>
      <c r="Y279" s="177"/>
      <c r="Z279" s="155"/>
      <c r="AA279" s="177"/>
      <c r="AB279" s="243"/>
      <c r="AC279" s="118"/>
      <c r="AD279" s="235"/>
      <c r="AE279" s="118"/>
      <c r="AF279" s="233"/>
    </row>
    <row r="280" spans="1:32" s="193" customFormat="1" ht="15.75" customHeight="1">
      <c r="A280" s="118"/>
      <c r="B280" s="214"/>
      <c r="C280" s="214"/>
      <c r="D280" s="155"/>
      <c r="E280" s="155"/>
      <c r="F280" s="118"/>
      <c r="G280" s="155"/>
      <c r="H280" s="155"/>
      <c r="I280" s="118"/>
      <c r="J280" s="155"/>
      <c r="K280" s="154"/>
      <c r="L280" s="118"/>
      <c r="M280" s="118"/>
      <c r="N280" s="118"/>
      <c r="O280" s="118"/>
      <c r="P280" s="118"/>
      <c r="Q280" s="118"/>
      <c r="R280" s="155"/>
      <c r="S280" s="118"/>
      <c r="T280" s="118"/>
      <c r="U280" s="214"/>
      <c r="V280" s="183"/>
      <c r="W280" s="118"/>
      <c r="X280" s="177"/>
      <c r="Y280" s="177"/>
      <c r="Z280" s="155"/>
      <c r="AA280" s="177"/>
      <c r="AB280" s="177"/>
      <c r="AC280" s="118"/>
      <c r="AD280" s="235"/>
      <c r="AE280" s="118"/>
      <c r="AF280" s="233"/>
    </row>
    <row r="281" spans="1:32" s="193" customFormat="1" ht="15.75" customHeight="1">
      <c r="A281" s="110" t="s">
        <v>1133</v>
      </c>
      <c r="B281" s="110"/>
      <c r="C281" s="110"/>
      <c r="D281" s="163"/>
      <c r="E281" s="110" t="s">
        <v>1134</v>
      </c>
      <c r="F281" s="110" t="s">
        <v>1135</v>
      </c>
      <c r="G281" s="110" t="s">
        <v>1136</v>
      </c>
      <c r="H281" s="110"/>
      <c r="I281" s="110"/>
      <c r="J281" s="110" t="s">
        <v>1137</v>
      </c>
      <c r="K281" s="110"/>
      <c r="L281" s="110"/>
      <c r="M281" s="110"/>
      <c r="N281" s="110"/>
      <c r="O281" s="110"/>
      <c r="P281" s="110"/>
      <c r="Q281" s="110"/>
      <c r="R281" s="110"/>
      <c r="S281" s="110"/>
      <c r="T281" s="110"/>
      <c r="U281" s="162">
        <v>42665</v>
      </c>
      <c r="V281" s="183"/>
      <c r="W281" s="110" t="s">
        <v>1166</v>
      </c>
      <c r="X281" s="171">
        <v>240</v>
      </c>
      <c r="Y281" s="171"/>
      <c r="Z281" s="155" t="s">
        <v>1996</v>
      </c>
      <c r="AA281" s="171">
        <v>0</v>
      </c>
      <c r="AB281" s="171">
        <v>0</v>
      </c>
      <c r="AC281" s="110" t="s">
        <v>39</v>
      </c>
      <c r="AD281" s="110"/>
      <c r="AE281" s="118"/>
      <c r="AF281" s="163"/>
    </row>
    <row r="282" spans="1:32" s="193" customFormat="1" ht="15.75" customHeight="1">
      <c r="A282" s="110" t="s">
        <v>1138</v>
      </c>
      <c r="B282" s="110"/>
      <c r="C282" s="110"/>
      <c r="D282" s="163"/>
      <c r="E282" s="110" t="s">
        <v>1139</v>
      </c>
      <c r="F282" s="110" t="s">
        <v>1135</v>
      </c>
      <c r="G282" s="110" t="s">
        <v>1140</v>
      </c>
      <c r="H282" s="110"/>
      <c r="I282" s="110"/>
      <c r="J282" s="110" t="s">
        <v>1141</v>
      </c>
      <c r="K282" s="110"/>
      <c r="L282" s="110"/>
      <c r="M282" s="110"/>
      <c r="N282" s="110"/>
      <c r="O282" s="110"/>
      <c r="P282" s="110"/>
      <c r="Q282" s="110"/>
      <c r="R282" s="110"/>
      <c r="S282" s="110"/>
      <c r="T282" s="110"/>
      <c r="U282" s="162">
        <v>42691</v>
      </c>
      <c r="V282" s="183"/>
      <c r="W282" s="110" t="s">
        <v>1166</v>
      </c>
      <c r="X282" s="171">
        <v>240</v>
      </c>
      <c r="Y282" s="171"/>
      <c r="Z282" s="155" t="s">
        <v>1996</v>
      </c>
      <c r="AA282" s="171">
        <v>0</v>
      </c>
      <c r="AB282" s="171">
        <v>0</v>
      </c>
      <c r="AC282" s="110" t="s">
        <v>39</v>
      </c>
      <c r="AD282" s="110"/>
      <c r="AE282" s="118"/>
      <c r="AF282" s="163"/>
    </row>
    <row r="283" spans="1:32" s="193" customFormat="1" ht="15.75" customHeight="1">
      <c r="A283" s="118"/>
      <c r="B283" s="214"/>
      <c r="C283" s="214"/>
      <c r="D283" s="155"/>
      <c r="E283" s="155"/>
      <c r="F283" s="118"/>
      <c r="G283" s="155"/>
      <c r="H283" s="155"/>
      <c r="I283" s="118"/>
      <c r="J283" s="155"/>
      <c r="K283" s="154"/>
      <c r="L283" s="118"/>
      <c r="M283" s="118"/>
      <c r="N283" s="118"/>
      <c r="O283" s="118"/>
      <c r="P283" s="118"/>
      <c r="Q283" s="118"/>
      <c r="R283" s="155"/>
      <c r="S283" s="118"/>
      <c r="T283" s="118"/>
      <c r="U283" s="214"/>
      <c r="V283" s="183"/>
      <c r="W283" s="118"/>
      <c r="X283" s="177"/>
      <c r="Y283" s="177"/>
      <c r="Z283" s="155"/>
      <c r="AA283" s="177"/>
      <c r="AB283" s="155"/>
      <c r="AC283" s="118"/>
      <c r="AD283" s="235"/>
      <c r="AE283" s="118"/>
      <c r="AF283" s="233"/>
    </row>
    <row r="284" spans="1:32" s="193" customFormat="1" ht="15.75" customHeight="1">
      <c r="A284" s="110" t="s">
        <v>1142</v>
      </c>
      <c r="B284" s="110"/>
      <c r="C284" s="110"/>
      <c r="D284" s="163"/>
      <c r="E284" s="93" t="s">
        <v>1143</v>
      </c>
      <c r="F284" s="110" t="s">
        <v>1144</v>
      </c>
      <c r="G284" s="93" t="s">
        <v>1145</v>
      </c>
      <c r="H284" s="110"/>
      <c r="I284" s="110"/>
      <c r="J284" s="93" t="s">
        <v>1146</v>
      </c>
      <c r="K284" s="110"/>
      <c r="L284" s="110" t="s">
        <v>30</v>
      </c>
      <c r="M284" s="110"/>
      <c r="N284" s="110"/>
      <c r="O284" s="110" t="s">
        <v>185</v>
      </c>
      <c r="P284" s="110" t="s">
        <v>1606</v>
      </c>
      <c r="Q284" s="110"/>
      <c r="R284" s="110"/>
      <c r="S284" s="110"/>
      <c r="T284" s="110"/>
      <c r="U284" s="162">
        <v>42590</v>
      </c>
      <c r="V284" s="183"/>
      <c r="W284" s="110" t="s">
        <v>1166</v>
      </c>
      <c r="X284" s="171">
        <v>1519.8</v>
      </c>
      <c r="Y284" s="171"/>
      <c r="Z284" s="155" t="s">
        <v>1997</v>
      </c>
      <c r="AA284" s="171">
        <v>0</v>
      </c>
      <c r="AB284" s="171">
        <v>0</v>
      </c>
      <c r="AC284" s="110" t="s">
        <v>39</v>
      </c>
      <c r="AD284" s="110"/>
      <c r="AE284" s="118"/>
      <c r="AF284" s="163"/>
    </row>
    <row r="285" spans="1:32" s="193" customFormat="1" ht="15.75" customHeight="1">
      <c r="A285" s="110" t="s">
        <v>1147</v>
      </c>
      <c r="B285" s="110"/>
      <c r="C285" s="110"/>
      <c r="D285" s="163"/>
      <c r="E285" s="93" t="s">
        <v>1148</v>
      </c>
      <c r="F285" s="110" t="s">
        <v>1144</v>
      </c>
      <c r="G285" s="93" t="s">
        <v>1149</v>
      </c>
      <c r="H285" s="110"/>
      <c r="I285" s="110"/>
      <c r="J285" s="93" t="s">
        <v>1150</v>
      </c>
      <c r="K285" s="110"/>
      <c r="L285" s="110" t="s">
        <v>30</v>
      </c>
      <c r="M285" s="110"/>
      <c r="N285" s="110"/>
      <c r="O285" s="110" t="s">
        <v>187</v>
      </c>
      <c r="P285" s="164" t="s">
        <v>1993</v>
      </c>
      <c r="Q285" s="110"/>
      <c r="R285" s="110"/>
      <c r="S285" s="110"/>
      <c r="T285" s="110"/>
      <c r="U285" s="162">
        <v>42643</v>
      </c>
      <c r="V285" s="183"/>
      <c r="W285" s="110" t="s">
        <v>1166</v>
      </c>
      <c r="X285" s="171">
        <v>447</v>
      </c>
      <c r="Y285" s="171"/>
      <c r="Z285" s="155" t="s">
        <v>1997</v>
      </c>
      <c r="AA285" s="171">
        <v>0</v>
      </c>
      <c r="AB285" s="171">
        <v>0</v>
      </c>
      <c r="AC285" s="110" t="s">
        <v>39</v>
      </c>
      <c r="AD285" s="110"/>
      <c r="AE285" s="118"/>
      <c r="AF285" s="163"/>
    </row>
    <row r="286" spans="1:32" s="193" customFormat="1" ht="15.75" customHeight="1">
      <c r="A286" s="110" t="s">
        <v>1151</v>
      </c>
      <c r="B286" s="110"/>
      <c r="C286" s="110"/>
      <c r="D286" s="163"/>
      <c r="E286" s="93" t="s">
        <v>1152</v>
      </c>
      <c r="F286" s="110" t="s">
        <v>1144</v>
      </c>
      <c r="G286" s="93" t="s">
        <v>1153</v>
      </c>
      <c r="H286" s="110"/>
      <c r="I286" s="110"/>
      <c r="J286" s="93" t="s">
        <v>1154</v>
      </c>
      <c r="K286" s="110"/>
      <c r="L286" s="110" t="s">
        <v>30</v>
      </c>
      <c r="M286" s="110"/>
      <c r="N286" s="110"/>
      <c r="O286" s="110" t="s">
        <v>211</v>
      </c>
      <c r="P286" s="110"/>
      <c r="Q286" s="110"/>
      <c r="R286" s="110" t="s">
        <v>1155</v>
      </c>
      <c r="S286" s="110"/>
      <c r="T286" s="110"/>
      <c r="U286" s="162">
        <v>42650</v>
      </c>
      <c r="V286" s="183"/>
      <c r="W286" s="110" t="s">
        <v>1166</v>
      </c>
      <c r="X286" s="171">
        <v>447</v>
      </c>
      <c r="Y286" s="171"/>
      <c r="Z286" s="155" t="s">
        <v>1997</v>
      </c>
      <c r="AA286" s="171">
        <v>0</v>
      </c>
      <c r="AB286" s="171">
        <v>0</v>
      </c>
      <c r="AC286" s="110" t="s">
        <v>39</v>
      </c>
      <c r="AD286" s="110"/>
      <c r="AE286" s="118"/>
      <c r="AF286" s="163"/>
    </row>
    <row r="287" spans="1:32" s="193" customFormat="1" ht="15.75" customHeight="1">
      <c r="A287" s="110" t="s">
        <v>1156</v>
      </c>
      <c r="B287" s="110"/>
      <c r="C287" s="110"/>
      <c r="D287" s="163"/>
      <c r="E287" s="93" t="s">
        <v>1157</v>
      </c>
      <c r="F287" s="110" t="s">
        <v>1144</v>
      </c>
      <c r="G287" s="93" t="s">
        <v>1158</v>
      </c>
      <c r="H287" s="110"/>
      <c r="I287" s="110"/>
      <c r="J287" s="93" t="s">
        <v>1159</v>
      </c>
      <c r="K287" s="110"/>
      <c r="L287" s="110" t="s">
        <v>30</v>
      </c>
      <c r="M287" s="110"/>
      <c r="N287" s="110"/>
      <c r="O287" s="110" t="s">
        <v>187</v>
      </c>
      <c r="P287" s="164" t="s">
        <v>1994</v>
      </c>
      <c r="Q287" s="110"/>
      <c r="R287" s="110"/>
      <c r="S287" s="110"/>
      <c r="T287" s="110"/>
      <c r="U287" s="162">
        <v>42657</v>
      </c>
      <c r="V287" s="183"/>
      <c r="W287" s="110" t="s">
        <v>1166</v>
      </c>
      <c r="X287" s="171">
        <v>447</v>
      </c>
      <c r="Y287" s="171"/>
      <c r="Z287" s="155" t="s">
        <v>1997</v>
      </c>
      <c r="AA287" s="171">
        <v>0</v>
      </c>
      <c r="AB287" s="171">
        <v>0</v>
      </c>
      <c r="AC287" s="110" t="s">
        <v>39</v>
      </c>
      <c r="AD287" s="110"/>
      <c r="AE287" s="118"/>
      <c r="AF287" s="163"/>
    </row>
    <row r="288" spans="1:32" s="193" customFormat="1" ht="15.75" customHeight="1">
      <c r="A288" s="168" t="s">
        <v>1160</v>
      </c>
      <c r="B288" s="110"/>
      <c r="C288" s="110"/>
      <c r="D288" s="163"/>
      <c r="E288" s="93" t="s">
        <v>1161</v>
      </c>
      <c r="F288" s="110" t="s">
        <v>1144</v>
      </c>
      <c r="G288" s="93" t="s">
        <v>1162</v>
      </c>
      <c r="H288" s="110"/>
      <c r="I288" s="110"/>
      <c r="J288" s="93" t="s">
        <v>1163</v>
      </c>
      <c r="K288" s="110"/>
      <c r="L288" s="110" t="s">
        <v>30</v>
      </c>
      <c r="M288" s="110"/>
      <c r="N288" s="110"/>
      <c r="O288" s="110" t="s">
        <v>187</v>
      </c>
      <c r="P288" s="110" t="s">
        <v>1992</v>
      </c>
      <c r="Q288" s="110"/>
      <c r="R288" s="110"/>
      <c r="S288" s="110"/>
      <c r="T288" s="110"/>
      <c r="U288" s="162">
        <v>42675</v>
      </c>
      <c r="V288" s="183"/>
      <c r="W288" s="110" t="s">
        <v>1166</v>
      </c>
      <c r="X288" s="171">
        <v>447</v>
      </c>
      <c r="Y288" s="171"/>
      <c r="Z288" s="155" t="s">
        <v>1997</v>
      </c>
      <c r="AA288" s="171">
        <v>0</v>
      </c>
      <c r="AB288" s="171">
        <v>0</v>
      </c>
      <c r="AC288" s="110" t="s">
        <v>1168</v>
      </c>
      <c r="AD288" s="110"/>
      <c r="AE288" s="118"/>
      <c r="AF288" s="163"/>
    </row>
    <row r="289" spans="1:32" s="193" customFormat="1" ht="15.75" customHeight="1">
      <c r="A289" s="110"/>
      <c r="B289" s="110"/>
      <c r="C289" s="110"/>
      <c r="D289" s="163"/>
      <c r="E289" s="110"/>
      <c r="F289" s="110"/>
      <c r="G289" s="110"/>
      <c r="H289" s="110"/>
      <c r="I289" s="110"/>
      <c r="J289" s="110"/>
      <c r="K289" s="110"/>
      <c r="L289" s="110"/>
      <c r="M289" s="110"/>
      <c r="N289" s="110"/>
      <c r="O289" s="110"/>
      <c r="P289" s="110"/>
      <c r="Q289" s="110"/>
      <c r="R289" s="110"/>
      <c r="S289" s="110"/>
      <c r="T289" s="110"/>
      <c r="U289" s="110"/>
      <c r="V289" s="183"/>
      <c r="W289" s="110"/>
      <c r="X289" s="171"/>
      <c r="Y289" s="171"/>
      <c r="Z289" s="155"/>
      <c r="AA289" s="171"/>
      <c r="AB289" s="155"/>
      <c r="AC289" s="110"/>
      <c r="AD289" s="110"/>
      <c r="AE289" s="118"/>
      <c r="AF289" s="163"/>
    </row>
    <row r="290" spans="1:32" s="193" customFormat="1" ht="15.75" customHeight="1">
      <c r="A290" s="166" t="s">
        <v>1898</v>
      </c>
      <c r="B290" s="166"/>
      <c r="C290" s="166"/>
      <c r="D290" s="167"/>
      <c r="E290" s="166"/>
      <c r="F290" s="166"/>
      <c r="G290" s="166"/>
      <c r="H290" s="166"/>
      <c r="I290" s="166"/>
      <c r="J290" s="166"/>
      <c r="K290" s="166"/>
      <c r="L290" s="166"/>
      <c r="M290" s="166"/>
      <c r="N290" s="166"/>
      <c r="O290" s="166"/>
      <c r="P290" s="166"/>
      <c r="Q290" s="166"/>
      <c r="R290" s="166"/>
      <c r="S290" s="166"/>
      <c r="T290" s="166"/>
      <c r="U290" s="166"/>
      <c r="V290" s="166"/>
      <c r="W290" s="166"/>
      <c r="X290" s="172"/>
      <c r="Y290" s="172"/>
      <c r="Z290" s="166"/>
      <c r="AA290" s="172"/>
      <c r="AB290" s="172"/>
      <c r="AC290" s="166"/>
      <c r="AD290" s="166"/>
      <c r="AE290" s="166"/>
      <c r="AF290" s="167"/>
    </row>
    <row r="291" spans="1:32" s="193" customFormat="1" ht="15.75" customHeight="1">
      <c r="A291" s="110"/>
      <c r="B291" s="110"/>
      <c r="C291" s="110"/>
      <c r="D291" s="163"/>
      <c r="E291" s="110"/>
      <c r="F291" s="110"/>
      <c r="G291" s="110"/>
      <c r="H291" s="110"/>
      <c r="I291" s="110"/>
      <c r="J291" s="110"/>
      <c r="K291" s="110"/>
      <c r="L291" s="110"/>
      <c r="M291" s="110"/>
      <c r="N291" s="110"/>
      <c r="O291" s="110"/>
      <c r="P291" s="110"/>
      <c r="Q291" s="110"/>
      <c r="R291" s="110"/>
      <c r="S291" s="110"/>
      <c r="T291" s="110"/>
      <c r="U291" s="110"/>
      <c r="V291" s="183"/>
      <c r="W291" s="110"/>
      <c r="X291" s="171"/>
      <c r="Y291" s="171"/>
      <c r="Z291" s="155"/>
      <c r="AA291" s="171"/>
      <c r="AB291" s="171"/>
      <c r="AC291" s="110"/>
      <c r="AD291" s="110"/>
      <c r="AE291" s="118"/>
      <c r="AF291" s="163"/>
    </row>
    <row r="292" spans="1:32" s="193" customFormat="1" ht="15.75" customHeight="1">
      <c r="A292" s="110" t="s">
        <v>1114</v>
      </c>
      <c r="B292" s="110"/>
      <c r="C292" s="110"/>
      <c r="D292" s="163"/>
      <c r="E292" s="110" t="s">
        <v>1115</v>
      </c>
      <c r="F292" s="110" t="s">
        <v>524</v>
      </c>
      <c r="G292" s="110" t="s">
        <v>1116</v>
      </c>
      <c r="H292" s="110"/>
      <c r="I292" s="110"/>
      <c r="J292" s="110" t="s">
        <v>1117</v>
      </c>
      <c r="K292" s="110"/>
      <c r="L292" s="110" t="s">
        <v>30</v>
      </c>
      <c r="M292" s="110"/>
      <c r="N292" s="110"/>
      <c r="O292" s="110" t="s">
        <v>191</v>
      </c>
      <c r="P292" s="110"/>
      <c r="Q292" s="110"/>
      <c r="R292" s="110" t="s">
        <v>1118</v>
      </c>
      <c r="S292" s="110"/>
      <c r="T292" s="110"/>
      <c r="U292" s="162">
        <v>42802</v>
      </c>
      <c r="V292" s="183"/>
      <c r="W292" s="110" t="s">
        <v>1166</v>
      </c>
      <c r="X292" s="171">
        <v>2531.25</v>
      </c>
      <c r="Y292" s="171">
        <v>0</v>
      </c>
      <c r="Z292" s="155" t="s">
        <v>1995</v>
      </c>
      <c r="AA292" s="171">
        <v>0</v>
      </c>
      <c r="AB292" s="171">
        <v>0</v>
      </c>
      <c r="AC292" s="110" t="s">
        <v>39</v>
      </c>
      <c r="AD292" s="110"/>
      <c r="AE292" s="118"/>
      <c r="AF292" s="163"/>
    </row>
    <row r="293" spans="1:32" s="193" customFormat="1" ht="15.75" customHeight="1">
      <c r="A293" s="110" t="s">
        <v>1119</v>
      </c>
      <c r="B293" s="110"/>
      <c r="C293" s="110"/>
      <c r="D293" s="163"/>
      <c r="E293" s="110" t="s">
        <v>1120</v>
      </c>
      <c r="F293" s="110" t="s">
        <v>524</v>
      </c>
      <c r="G293" s="110" t="s">
        <v>1121</v>
      </c>
      <c r="H293" s="110"/>
      <c r="I293" s="110"/>
      <c r="J293" s="110" t="s">
        <v>1122</v>
      </c>
      <c r="K293" s="110"/>
      <c r="L293" s="110" t="s">
        <v>30</v>
      </c>
      <c r="M293" s="110"/>
      <c r="N293" s="110"/>
      <c r="O293" s="110" t="s">
        <v>32</v>
      </c>
      <c r="P293" s="110"/>
      <c r="Q293" s="110"/>
      <c r="R293" s="110" t="s">
        <v>1123</v>
      </c>
      <c r="S293" s="110" t="s">
        <v>1124</v>
      </c>
      <c r="T293" s="110"/>
      <c r="U293" s="162">
        <v>42804</v>
      </c>
      <c r="V293" s="183"/>
      <c r="W293" s="110" t="s">
        <v>1166</v>
      </c>
      <c r="X293" s="171">
        <v>1800</v>
      </c>
      <c r="Y293" s="171">
        <v>0</v>
      </c>
      <c r="Z293" s="155" t="s">
        <v>1995</v>
      </c>
      <c r="AA293" s="171">
        <v>0</v>
      </c>
      <c r="AB293" s="171">
        <v>0</v>
      </c>
      <c r="AC293" s="110" t="s">
        <v>39</v>
      </c>
      <c r="AD293" s="110"/>
      <c r="AE293" s="118"/>
      <c r="AF293" s="163"/>
    </row>
    <row r="294" spans="1:32" s="193" customFormat="1" ht="15.75" customHeight="1">
      <c r="A294" s="110" t="s">
        <v>1125</v>
      </c>
      <c r="B294" s="110"/>
      <c r="C294" s="110"/>
      <c r="D294" s="163"/>
      <c r="E294" s="110" t="s">
        <v>1126</v>
      </c>
      <c r="F294" s="110" t="s">
        <v>524</v>
      </c>
      <c r="G294" s="110" t="s">
        <v>1127</v>
      </c>
      <c r="H294" s="110"/>
      <c r="I294" s="110"/>
      <c r="J294" s="110" t="s">
        <v>1128</v>
      </c>
      <c r="K294" s="110" t="s">
        <v>245</v>
      </c>
      <c r="L294" s="110" t="s">
        <v>30</v>
      </c>
      <c r="M294" s="110"/>
      <c r="N294" s="110"/>
      <c r="O294" s="110" t="s">
        <v>187</v>
      </c>
      <c r="P294" s="110"/>
      <c r="Q294" s="110"/>
      <c r="R294" s="110" t="s">
        <v>1129</v>
      </c>
      <c r="S294" s="110"/>
      <c r="T294" s="110"/>
      <c r="U294" s="162">
        <v>42815</v>
      </c>
      <c r="V294" s="183"/>
      <c r="W294" s="110" t="s">
        <v>1166</v>
      </c>
      <c r="X294" s="171">
        <v>1599.75</v>
      </c>
      <c r="Y294" s="171">
        <v>0</v>
      </c>
      <c r="Z294" s="155" t="s">
        <v>1995</v>
      </c>
      <c r="AA294" s="171">
        <v>0</v>
      </c>
      <c r="AB294" s="171">
        <v>0</v>
      </c>
      <c r="AC294" s="110" t="s">
        <v>39</v>
      </c>
      <c r="AD294" s="110"/>
      <c r="AE294" s="118"/>
      <c r="AF294" s="163"/>
    </row>
    <row r="295" spans="1:32" s="193" customFormat="1" ht="15.75" customHeight="1">
      <c r="A295" s="110" t="s">
        <v>1130</v>
      </c>
      <c r="B295" s="110"/>
      <c r="C295" s="110"/>
      <c r="D295" s="163"/>
      <c r="E295" s="110" t="s">
        <v>1131</v>
      </c>
      <c r="F295" s="110" t="s">
        <v>524</v>
      </c>
      <c r="G295" s="110" t="s">
        <v>396</v>
      </c>
      <c r="H295" s="110"/>
      <c r="I295" s="110"/>
      <c r="J295" s="110" t="s">
        <v>1132</v>
      </c>
      <c r="K295" s="110"/>
      <c r="L295" s="110" t="s">
        <v>30</v>
      </c>
      <c r="M295" s="110"/>
      <c r="N295" s="110"/>
      <c r="O295" s="110" t="s">
        <v>32</v>
      </c>
      <c r="P295" s="110"/>
      <c r="Q295" s="110"/>
      <c r="R295" s="110" t="s">
        <v>636</v>
      </c>
      <c r="S295" s="110"/>
      <c r="T295" s="110"/>
      <c r="U295" s="162">
        <v>42818</v>
      </c>
      <c r="V295" s="183"/>
      <c r="W295" s="110" t="s">
        <v>1166</v>
      </c>
      <c r="X295" s="171">
        <v>1125</v>
      </c>
      <c r="Y295" s="171">
        <v>0</v>
      </c>
      <c r="Z295" s="155" t="s">
        <v>1995</v>
      </c>
      <c r="AA295" s="171">
        <v>0</v>
      </c>
      <c r="AB295" s="171">
        <v>0</v>
      </c>
      <c r="AC295" s="110" t="s">
        <v>39</v>
      </c>
      <c r="AD295" s="110"/>
      <c r="AE295" s="118"/>
      <c r="AF295" s="163"/>
    </row>
    <row r="296" spans="1:32" s="193" customFormat="1" ht="15.75" customHeight="1">
      <c r="A296" s="110"/>
      <c r="B296" s="110"/>
      <c r="C296" s="110"/>
      <c r="D296" s="163"/>
      <c r="E296" s="110"/>
      <c r="F296" s="110"/>
      <c r="G296" s="110"/>
      <c r="H296" s="110"/>
      <c r="I296" s="110"/>
      <c r="J296" s="110"/>
      <c r="K296" s="110"/>
      <c r="L296" s="110"/>
      <c r="M296" s="110"/>
      <c r="N296" s="110"/>
      <c r="O296" s="110"/>
      <c r="P296" s="110"/>
      <c r="Q296" s="110"/>
      <c r="R296" s="110"/>
      <c r="S296" s="110"/>
      <c r="T296" s="110"/>
      <c r="U296" s="110"/>
      <c r="V296" s="183"/>
      <c r="W296" s="110"/>
      <c r="X296" s="171"/>
      <c r="Y296" s="171"/>
      <c r="Z296" s="155"/>
      <c r="AA296" s="171"/>
      <c r="AB296" s="171"/>
      <c r="AC296" s="110"/>
      <c r="AD296" s="110"/>
      <c r="AE296" s="118"/>
      <c r="AF296" s="163"/>
    </row>
    <row r="297" spans="1:32" s="193" customFormat="1" ht="15.75" customHeight="1">
      <c r="A297" s="248"/>
      <c r="B297" s="94"/>
      <c r="C297" s="94"/>
      <c r="D297" s="94"/>
      <c r="E297" s="94"/>
      <c r="F297" s="94"/>
      <c r="G297" s="94"/>
      <c r="H297" s="94"/>
      <c r="I297" s="248"/>
      <c r="J297" s="94"/>
      <c r="K297" s="94"/>
      <c r="L297" s="94"/>
      <c r="M297" s="94"/>
      <c r="N297" s="94"/>
      <c r="O297" s="94"/>
      <c r="P297" s="94"/>
      <c r="Q297" s="94"/>
      <c r="R297" s="94"/>
      <c r="S297" s="248"/>
      <c r="T297" s="94"/>
      <c r="U297" s="94"/>
      <c r="V297" s="249"/>
      <c r="W297" s="94"/>
      <c r="X297" s="94"/>
      <c r="Y297" s="94"/>
      <c r="Z297" s="94"/>
      <c r="AA297" s="94"/>
      <c r="AB297" s="241"/>
      <c r="AC297" s="94"/>
      <c r="AD297" s="94"/>
      <c r="AE297" s="94"/>
      <c r="AF297" s="94"/>
    </row>
    <row r="298" spans="1:32" s="193" customFormat="1" ht="15.75" customHeight="1">
      <c r="A298" s="95"/>
      <c r="B298" s="93"/>
      <c r="C298" s="93"/>
      <c r="D298" s="93"/>
      <c r="E298" s="93"/>
      <c r="F298" s="93"/>
      <c r="G298" s="93"/>
      <c r="H298" s="93"/>
      <c r="I298" s="95"/>
      <c r="J298" s="93"/>
      <c r="K298" s="93"/>
      <c r="L298" s="93"/>
      <c r="M298" s="93"/>
      <c r="N298" s="93"/>
      <c r="O298" s="93"/>
      <c r="P298" s="93"/>
      <c r="Q298" s="93"/>
      <c r="R298" s="93"/>
      <c r="S298" s="95"/>
      <c r="T298" s="93"/>
      <c r="U298" s="93"/>
      <c r="V298" s="188"/>
      <c r="W298" s="93"/>
      <c r="X298" s="93"/>
      <c r="Y298" s="94"/>
      <c r="Z298" s="93"/>
      <c r="AA298" s="93"/>
      <c r="AB298" s="171"/>
      <c r="AC298" s="93"/>
      <c r="AD298" s="93"/>
      <c r="AE298" s="93"/>
      <c r="AF298" s="93"/>
    </row>
    <row r="299" spans="1:32" s="193" customFormat="1" ht="15.75" customHeight="1">
      <c r="A299" s="118"/>
      <c r="B299" s="118"/>
      <c r="C299" s="118"/>
      <c r="D299" s="233"/>
      <c r="E299" s="118"/>
      <c r="F299" s="118"/>
      <c r="G299" s="118"/>
      <c r="H299" s="118"/>
      <c r="I299" s="118"/>
      <c r="J299" s="118"/>
      <c r="K299" s="118"/>
      <c r="L299" s="118"/>
      <c r="M299" s="118"/>
      <c r="N299" s="118"/>
      <c r="O299" s="118"/>
      <c r="P299" s="118"/>
      <c r="Q299" s="118"/>
      <c r="R299" s="118"/>
      <c r="S299" s="118"/>
      <c r="T299" s="118"/>
      <c r="U299" s="118"/>
      <c r="V299" s="118"/>
      <c r="W299" s="118"/>
      <c r="X299" s="177"/>
      <c r="Y299" s="177"/>
      <c r="Z299" s="118"/>
      <c r="AA299" s="177"/>
      <c r="AB299" s="182"/>
      <c r="AC299" s="118"/>
      <c r="AD299" s="118"/>
      <c r="AE299" s="118"/>
      <c r="AF299" s="233"/>
    </row>
    <row r="300" spans="1:32" s="193" customFormat="1" ht="15.75" customHeight="1">
      <c r="A300" s="110"/>
      <c r="B300" s="110"/>
      <c r="C300" s="110"/>
      <c r="D300" s="163"/>
      <c r="E300" s="110"/>
      <c r="F300" s="110"/>
      <c r="G300" s="110"/>
      <c r="H300" s="110"/>
      <c r="I300" s="110"/>
      <c r="J300" s="110"/>
      <c r="K300" s="110"/>
      <c r="L300" s="110"/>
      <c r="M300" s="110"/>
      <c r="N300" s="110"/>
      <c r="O300" s="110"/>
      <c r="P300" s="110"/>
      <c r="Q300" s="110"/>
      <c r="R300" s="110"/>
      <c r="S300" s="110"/>
      <c r="T300" s="110"/>
      <c r="U300" s="110"/>
      <c r="V300" s="183"/>
      <c r="W300" s="110"/>
      <c r="X300" s="171"/>
      <c r="Y300" s="171"/>
      <c r="Z300" s="155"/>
      <c r="AA300" s="171"/>
      <c r="AB300" s="171"/>
      <c r="AC300" s="110"/>
      <c r="AD300" s="110"/>
      <c r="AE300" s="118"/>
      <c r="AF300" s="163"/>
    </row>
    <row r="303" spans="1:32" s="193" customFormat="1" ht="15.75" customHeight="1">
      <c r="A303" s="110"/>
      <c r="B303" s="110"/>
      <c r="C303" s="110"/>
      <c r="D303" s="163"/>
      <c r="E303" s="110"/>
      <c r="F303" s="110"/>
      <c r="G303" s="110"/>
      <c r="H303" s="110"/>
      <c r="I303" s="110"/>
      <c r="J303" s="110"/>
      <c r="K303" s="110"/>
      <c r="L303" s="110"/>
      <c r="M303" s="110"/>
      <c r="N303" s="110"/>
      <c r="O303" s="110"/>
      <c r="P303" s="110"/>
      <c r="Q303" s="110"/>
      <c r="R303" s="110"/>
      <c r="S303" s="110"/>
      <c r="T303" s="110"/>
      <c r="U303" s="110"/>
      <c r="V303" s="183"/>
      <c r="W303" s="110"/>
      <c r="X303" s="171"/>
      <c r="Y303" s="171"/>
      <c r="Z303" s="155"/>
      <c r="AA303" s="171"/>
      <c r="AB303" s="171"/>
      <c r="AC303" s="110"/>
      <c r="AD303" s="110"/>
      <c r="AE303" s="118"/>
      <c r="AF303" s="163"/>
    </row>
    <row r="309" spans="1:32" s="193" customFormat="1" ht="15.75" customHeight="1">
      <c r="A309" s="157"/>
      <c r="B309" s="157"/>
      <c r="C309" s="154"/>
      <c r="D309" s="118"/>
      <c r="E309" s="155"/>
      <c r="F309" s="155"/>
      <c r="G309" s="155"/>
      <c r="H309" s="155"/>
      <c r="I309" s="155"/>
      <c r="J309" s="155"/>
      <c r="K309" s="154"/>
      <c r="L309" s="155"/>
      <c r="M309" s="155"/>
      <c r="N309" s="155"/>
      <c r="O309" s="155"/>
      <c r="P309" s="155"/>
      <c r="Q309" s="155"/>
      <c r="R309" s="155"/>
      <c r="S309" s="155"/>
      <c r="T309" s="155"/>
      <c r="U309" s="154"/>
      <c r="V309" s="183"/>
      <c r="W309" s="155"/>
      <c r="X309" s="155"/>
      <c r="Y309" s="155"/>
      <c r="Z309" s="155"/>
      <c r="AA309" s="155"/>
      <c r="AB309" s="155"/>
      <c r="AC309" s="155"/>
      <c r="AD309" s="156"/>
      <c r="AE309" s="155"/>
      <c r="AF309" s="155"/>
    </row>
    <row r="310" spans="1:32" s="193" customFormat="1" ht="15.75" customHeight="1">
      <c r="A310" s="157"/>
      <c r="B310" s="157"/>
      <c r="C310" s="154"/>
      <c r="D310" s="118"/>
      <c r="E310" s="155"/>
      <c r="F310" s="155"/>
      <c r="G310" s="155"/>
      <c r="H310" s="155"/>
      <c r="I310" s="155"/>
      <c r="J310" s="155"/>
      <c r="K310" s="154"/>
      <c r="L310" s="155"/>
      <c r="M310" s="155"/>
      <c r="N310" s="155"/>
      <c r="O310" s="155"/>
      <c r="P310" s="155"/>
      <c r="Q310" s="155"/>
      <c r="R310" s="155"/>
      <c r="S310" s="155"/>
      <c r="T310" s="155"/>
      <c r="U310" s="154"/>
      <c r="V310" s="183"/>
      <c r="W310" s="155"/>
      <c r="X310" s="155"/>
      <c r="Y310" s="155"/>
      <c r="Z310" s="155"/>
      <c r="AA310" s="155"/>
      <c r="AB310" s="155"/>
      <c r="AC310" s="155"/>
      <c r="AD310" s="156"/>
      <c r="AE310" s="155"/>
      <c r="AF310" s="155"/>
    </row>
    <row r="311" spans="1:32" s="193" customFormat="1" ht="15.75" customHeight="1">
      <c r="A311" s="157"/>
      <c r="B311" s="157"/>
      <c r="C311" s="154"/>
      <c r="D311" s="118"/>
      <c r="E311"/>
      <c r="F311" s="155"/>
      <c r="G311" s="155"/>
      <c r="H311" s="155"/>
      <c r="I311" s="155"/>
      <c r="J311" s="155"/>
      <c r="K311" s="154"/>
      <c r="L311" s="155"/>
      <c r="M311" s="155"/>
      <c r="N311" s="155"/>
      <c r="O311" s="155"/>
      <c r="P311" s="155"/>
      <c r="Q311" s="155"/>
      <c r="R311" s="155"/>
      <c r="S311" s="155"/>
      <c r="T311" s="155"/>
      <c r="U311" s="154"/>
      <c r="V311" s="183"/>
      <c r="W311" s="155"/>
      <c r="X311" s="155"/>
      <c r="Y311" s="155"/>
      <c r="Z311" s="155"/>
      <c r="AA311" s="155"/>
      <c r="AB311" s="155"/>
      <c r="AC311" s="155"/>
      <c r="AD311" s="156"/>
      <c r="AE311" s="155"/>
      <c r="AF311" s="155"/>
    </row>
    <row r="312" spans="1:32" s="193" customFormat="1" ht="15.75" customHeight="1">
      <c r="A312" s="154"/>
      <c r="B312" s="157"/>
      <c r="C312" s="154"/>
      <c r="D312" s="118"/>
      <c r="E312" s="244"/>
      <c r="F312" s="155"/>
      <c r="G312" s="155"/>
      <c r="H312" s="155"/>
      <c r="I312" s="155"/>
      <c r="J312" s="155"/>
      <c r="K312" s="154"/>
      <c r="L312" s="155"/>
      <c r="M312" s="155"/>
      <c r="N312" s="155"/>
      <c r="O312" s="155"/>
      <c r="P312" s="155"/>
      <c r="Q312" s="155"/>
      <c r="R312" s="155"/>
      <c r="S312" s="155"/>
      <c r="T312" s="155"/>
      <c r="U312" s="154"/>
      <c r="V312" s="183"/>
      <c r="W312" s="155"/>
      <c r="X312" s="155"/>
      <c r="Y312" s="234"/>
      <c r="Z312" s="155"/>
      <c r="AA312" s="155"/>
      <c r="AB312" s="234"/>
      <c r="AC312" s="155"/>
      <c r="AD312" s="156"/>
      <c r="AE312" s="155"/>
      <c r="AF312" s="155"/>
    </row>
    <row r="313" spans="1:32" s="193" customFormat="1" ht="15.75" customHeight="1">
      <c r="A313" s="157"/>
      <c r="B313" s="157"/>
      <c r="C313" s="154"/>
      <c r="D313" s="118"/>
      <c r="E313"/>
      <c r="F313" s="155"/>
      <c r="G313" s="155"/>
      <c r="H313" s="155"/>
      <c r="I313" s="155"/>
      <c r="J313" s="155"/>
      <c r="K313" s="154"/>
      <c r="L313" s="155"/>
      <c r="M313" s="155"/>
      <c r="N313" s="155"/>
      <c r="O313" s="155"/>
      <c r="P313" s="155"/>
      <c r="Q313" s="155"/>
      <c r="R313" s="155"/>
      <c r="S313" s="155"/>
      <c r="T313" s="155"/>
      <c r="U313" s="154"/>
      <c r="V313" s="183"/>
      <c r="W313" s="155"/>
      <c r="X313" s="155"/>
      <c r="Y313" s="155"/>
      <c r="Z313" s="155"/>
      <c r="AA313" s="155"/>
      <c r="AB313" s="155"/>
      <c r="AC313" s="155"/>
      <c r="AD313" s="156"/>
      <c r="AE313" s="155"/>
      <c r="AF313" s="155"/>
    </row>
    <row r="314" spans="1:32" s="193" customFormat="1" ht="15.75" customHeight="1">
      <c r="A314" s="157"/>
      <c r="B314" s="157"/>
      <c r="C314" s="154"/>
      <c r="D314" s="118"/>
      <c r="E314"/>
      <c r="F314" s="155"/>
      <c r="G314" s="155"/>
      <c r="H314" s="155"/>
      <c r="I314" s="155"/>
      <c r="J314" s="155"/>
      <c r="K314" s="154"/>
      <c r="L314" s="155"/>
      <c r="M314" s="155"/>
      <c r="N314" s="155"/>
      <c r="O314" s="155"/>
      <c r="P314" s="155"/>
      <c r="Q314" s="155"/>
      <c r="R314" s="155"/>
      <c r="S314" s="155"/>
      <c r="T314" s="155"/>
      <c r="U314" s="154"/>
      <c r="V314" s="183"/>
      <c r="W314" s="155"/>
      <c r="X314" s="155"/>
      <c r="Y314" s="155"/>
      <c r="Z314" s="155"/>
      <c r="AB314" s="234"/>
      <c r="AC314" s="155"/>
      <c r="AD314" s="156"/>
      <c r="AE314" s="155"/>
      <c r="AF314" s="155"/>
    </row>
    <row r="315" spans="1:32" s="193" customFormat="1" ht="15.75" customHeight="1">
      <c r="A315" s="157"/>
      <c r="B315" s="157"/>
      <c r="C315" s="154"/>
      <c r="D315" s="118"/>
      <c r="E315"/>
      <c r="F315" s="155"/>
      <c r="G315" s="155"/>
      <c r="H315" s="155"/>
      <c r="I315" s="155"/>
      <c r="J315" s="155"/>
      <c r="K315" s="154"/>
      <c r="L315" s="155"/>
      <c r="M315" s="155"/>
      <c r="N315" s="155"/>
      <c r="O315" s="155"/>
      <c r="P315" s="155"/>
      <c r="Q315" s="155"/>
      <c r="R315" s="155"/>
      <c r="S315" s="155"/>
      <c r="T315" s="155"/>
      <c r="U315" s="154"/>
      <c r="V315" s="183"/>
      <c r="W315" s="155"/>
      <c r="X315" s="155"/>
      <c r="Y315" s="155"/>
      <c r="Z315" s="155"/>
      <c r="AA315" s="155"/>
      <c r="AB315" s="155"/>
      <c r="AC315" s="155"/>
      <c r="AD315" s="156"/>
      <c r="AE315" s="155"/>
      <c r="AF315" s="155"/>
    </row>
    <row r="316" spans="1:32" ht="15.75" customHeight="1">
      <c r="A316" s="154"/>
      <c r="B316" s="154"/>
      <c r="C316" s="154"/>
      <c r="D316" s="155"/>
      <c r="E316"/>
      <c r="F316" s="155"/>
      <c r="G316" s="155"/>
      <c r="H316" s="155"/>
      <c r="I316" s="154"/>
      <c r="J316" s="155"/>
      <c r="K316" s="154"/>
      <c r="L316" s="155"/>
      <c r="M316" s="155"/>
      <c r="N316" s="155"/>
      <c r="O316" s="155"/>
      <c r="P316" s="155"/>
      <c r="Q316" s="155"/>
      <c r="R316" s="155"/>
      <c r="S316" s="154"/>
      <c r="T316" s="155"/>
      <c r="U316" s="154"/>
      <c r="V316" s="183"/>
      <c r="W316" s="155"/>
      <c r="X316" s="155"/>
      <c r="Y316" s="155"/>
      <c r="Z316" s="155"/>
      <c r="AA316" s="155"/>
      <c r="AB316" s="155"/>
      <c r="AC316" s="155"/>
      <c r="AD316" s="156"/>
      <c r="AE316" s="155"/>
      <c r="AF316" s="155"/>
    </row>
    <row r="317" spans="1:32" ht="15.75" customHeight="1">
      <c r="A317" s="154"/>
      <c r="B317" s="154"/>
      <c r="C317" s="154"/>
      <c r="D317" s="155"/>
      <c r="E317"/>
      <c r="F317" s="155"/>
      <c r="G317" s="155"/>
      <c r="H317" s="155"/>
      <c r="I317" s="154"/>
      <c r="J317" s="155"/>
      <c r="K317" s="154"/>
      <c r="L317" s="155"/>
      <c r="M317" s="155"/>
      <c r="N317" s="155"/>
      <c r="O317" s="155"/>
      <c r="P317" s="155"/>
      <c r="Q317" s="155"/>
      <c r="R317" s="155"/>
      <c r="S317" s="154"/>
      <c r="T317" s="155"/>
      <c r="U317" s="154"/>
      <c r="V317" s="183"/>
      <c r="W317" s="155"/>
      <c r="X317" s="155"/>
      <c r="Y317" s="155"/>
      <c r="Z317" s="155"/>
      <c r="AA317" s="155"/>
      <c r="AB317" s="155"/>
      <c r="AC317" s="155"/>
      <c r="AD317" s="156"/>
      <c r="AE317" s="155"/>
      <c r="AF317" s="155"/>
    </row>
    <row r="318" spans="1:32" ht="15.75" customHeight="1">
      <c r="A318" s="154"/>
      <c r="B318" s="154"/>
      <c r="C318" s="154"/>
      <c r="D318" s="155"/>
      <c r="E318"/>
      <c r="F318" s="155"/>
      <c r="G318" s="155"/>
      <c r="H318" s="155"/>
      <c r="I318" s="154"/>
      <c r="J318" s="155"/>
      <c r="K318" s="154"/>
      <c r="L318" s="155"/>
      <c r="M318" s="155"/>
      <c r="N318" s="155"/>
      <c r="O318" s="155"/>
      <c r="P318" s="155"/>
      <c r="Q318" s="155"/>
      <c r="R318" s="155"/>
      <c r="S318" s="154"/>
      <c r="T318" s="155"/>
      <c r="U318" s="154"/>
      <c r="V318" s="183"/>
      <c r="W318" s="155"/>
      <c r="X318" s="155"/>
      <c r="Y318" s="155"/>
      <c r="Z318" s="155"/>
      <c r="AA318" s="155"/>
      <c r="AB318" s="155"/>
      <c r="AC318" s="155"/>
      <c r="AD318" s="156"/>
      <c r="AE318" s="155"/>
      <c r="AF318" s="155"/>
    </row>
    <row r="319" spans="1:32" ht="15.75" customHeight="1">
      <c r="A319" s="154"/>
      <c r="B319" s="154"/>
      <c r="C319" s="154"/>
      <c r="D319" s="155"/>
      <c r="E319"/>
      <c r="F319" s="155"/>
      <c r="G319" s="155"/>
      <c r="H319" s="155"/>
      <c r="I319" s="154"/>
      <c r="J319" s="155"/>
      <c r="K319" s="154"/>
      <c r="L319" s="155"/>
      <c r="M319" s="155"/>
      <c r="N319" s="155"/>
      <c r="O319" s="155"/>
      <c r="P319" s="155"/>
      <c r="Q319" s="155"/>
      <c r="R319" s="155"/>
      <c r="S319" s="154"/>
      <c r="T319" s="155"/>
      <c r="U319" s="154"/>
      <c r="V319" s="183"/>
      <c r="W319" s="155"/>
      <c r="X319" s="155"/>
      <c r="Y319" s="155"/>
      <c r="Z319" s="155"/>
      <c r="AA319" s="155"/>
      <c r="AB319" s="155"/>
      <c r="AC319" s="155"/>
      <c r="AD319" s="156"/>
      <c r="AE319" s="155"/>
      <c r="AF319" s="155"/>
    </row>
    <row r="320" spans="1:32" ht="15.75" customHeight="1">
      <c r="A320" s="154"/>
      <c r="B320" s="154"/>
      <c r="C320" s="154"/>
      <c r="D320" s="155"/>
      <c r="E320"/>
      <c r="F320" s="155"/>
      <c r="G320" s="155"/>
      <c r="H320" s="155"/>
      <c r="I320" s="154"/>
      <c r="J320" s="155"/>
      <c r="K320" s="154"/>
      <c r="L320" s="155"/>
      <c r="M320" s="155"/>
      <c r="N320" s="155"/>
      <c r="O320" s="155"/>
      <c r="P320" s="155"/>
      <c r="Q320" s="155"/>
      <c r="R320" s="155"/>
      <c r="S320" s="154"/>
      <c r="T320" s="155"/>
      <c r="U320" s="154"/>
      <c r="V320" s="183"/>
      <c r="W320" s="155"/>
      <c r="X320" s="155"/>
      <c r="Y320" s="155"/>
      <c r="Z320" s="155"/>
      <c r="AA320" s="155"/>
      <c r="AB320" s="155"/>
      <c r="AC320" s="155"/>
      <c r="AD320" s="156"/>
      <c r="AE320" s="155"/>
      <c r="AF320" s="155"/>
    </row>
    <row r="321" spans="1:32" ht="15.75" customHeight="1">
      <c r="A321" s="154"/>
      <c r="B321" s="154"/>
      <c r="C321" s="154"/>
      <c r="D321" s="155"/>
      <c r="E321"/>
      <c r="F321" s="155"/>
      <c r="G321" s="155"/>
      <c r="H321" s="155"/>
      <c r="I321" s="154"/>
      <c r="J321" s="155"/>
      <c r="K321" s="154"/>
      <c r="L321" s="155"/>
      <c r="M321" s="155"/>
      <c r="N321" s="155"/>
      <c r="O321" s="155"/>
      <c r="P321" s="155"/>
      <c r="Q321" s="155"/>
      <c r="R321" s="155"/>
      <c r="S321" s="154"/>
      <c r="T321" s="155"/>
      <c r="U321" s="154"/>
      <c r="V321" s="183"/>
      <c r="W321" s="155"/>
      <c r="X321" s="155"/>
      <c r="Y321" s="155"/>
      <c r="Z321" s="155"/>
      <c r="AA321" s="155"/>
      <c r="AB321" s="155"/>
      <c r="AC321" s="155"/>
      <c r="AD321" s="156"/>
      <c r="AE321" s="155"/>
      <c r="AF321" s="155"/>
    </row>
    <row r="322" spans="1:32" ht="15.75" customHeight="1">
      <c r="A322" s="154"/>
      <c r="B322" s="154"/>
      <c r="C322" s="154"/>
      <c r="D322" s="155"/>
      <c r="E322"/>
      <c r="F322" s="155"/>
      <c r="G322" s="155"/>
      <c r="H322" s="155"/>
      <c r="I322" s="154"/>
      <c r="J322" s="155"/>
      <c r="K322" s="154"/>
      <c r="L322" s="155"/>
      <c r="M322" s="155"/>
      <c r="N322" s="155"/>
      <c r="O322" s="155"/>
      <c r="P322" s="155"/>
      <c r="Q322" s="155"/>
      <c r="R322" s="155"/>
      <c r="S322" s="154"/>
      <c r="T322" s="155"/>
      <c r="U322" s="154"/>
      <c r="V322" s="183"/>
      <c r="W322" s="155"/>
      <c r="X322" s="155"/>
      <c r="Y322" s="155"/>
      <c r="Z322" s="155"/>
      <c r="AA322" s="155"/>
      <c r="AB322" s="155"/>
      <c r="AC322" s="155"/>
      <c r="AD322" s="156"/>
      <c r="AE322" s="155"/>
      <c r="AF322" s="155"/>
    </row>
    <row r="323" spans="1:32" ht="15.75" customHeight="1">
      <c r="A323" s="157"/>
      <c r="B323" s="157"/>
      <c r="C323" s="157"/>
      <c r="D323" s="193"/>
      <c r="E323"/>
      <c r="F323" s="193"/>
      <c r="G323" s="193"/>
      <c r="H323" s="193"/>
      <c r="I323" s="157"/>
      <c r="J323" s="193"/>
      <c r="K323" s="157"/>
      <c r="L323" s="193"/>
      <c r="M323" s="193"/>
      <c r="N323" s="193"/>
      <c r="O323" s="193"/>
      <c r="P323" s="193"/>
      <c r="Q323" s="193"/>
      <c r="R323" s="193"/>
      <c r="S323" s="157"/>
      <c r="T323" s="193"/>
      <c r="U323" s="157"/>
      <c r="V323" s="231"/>
      <c r="W323" s="193"/>
      <c r="X323" s="193"/>
      <c r="Y323" s="193"/>
      <c r="Z323" s="193"/>
      <c r="AA323" s="193"/>
      <c r="AB323" s="193"/>
      <c r="AC323" s="193"/>
      <c r="AD323" s="232"/>
      <c r="AE323" s="193"/>
      <c r="AF323" s="193"/>
    </row>
    <row r="324" spans="1:32" ht="15.75" customHeight="1">
      <c r="A324" s="157"/>
      <c r="B324" s="157"/>
      <c r="C324" s="157"/>
      <c r="D324" s="193"/>
      <c r="E324"/>
      <c r="F324" s="193"/>
      <c r="G324" s="193"/>
      <c r="H324" s="193"/>
      <c r="I324" s="157"/>
      <c r="J324" s="193"/>
      <c r="K324" s="157"/>
      <c r="L324" s="193"/>
      <c r="M324" s="193"/>
      <c r="N324" s="193"/>
      <c r="O324" s="193"/>
      <c r="P324" s="193"/>
      <c r="Q324" s="193"/>
      <c r="R324" s="193"/>
      <c r="S324" s="157"/>
      <c r="T324" s="193"/>
      <c r="U324" s="157"/>
      <c r="V324" s="231"/>
      <c r="W324" s="193"/>
      <c r="X324" s="193"/>
      <c r="Y324" s="193"/>
      <c r="Z324" s="193"/>
      <c r="AA324" s="193"/>
      <c r="AB324" s="193"/>
      <c r="AC324" s="193"/>
      <c r="AD324" s="232"/>
      <c r="AE324" s="193"/>
      <c r="AF324" s="193"/>
    </row>
    <row r="325" spans="1:32" ht="15.75" customHeight="1">
      <c r="A325" s="157"/>
      <c r="B325" s="157"/>
      <c r="C325" s="157"/>
      <c r="D325" s="193"/>
      <c r="E325"/>
      <c r="F325" s="193"/>
      <c r="G325" s="193"/>
      <c r="H325" s="193"/>
      <c r="I325" s="157"/>
      <c r="J325" s="193"/>
      <c r="K325" s="157"/>
      <c r="L325" s="193"/>
      <c r="M325" s="193"/>
      <c r="N325" s="193"/>
      <c r="O325" s="193"/>
      <c r="P325" s="193"/>
      <c r="Q325" s="193"/>
      <c r="R325" s="193"/>
      <c r="S325" s="157"/>
      <c r="T325" s="193"/>
      <c r="U325" s="157"/>
      <c r="V325" s="231"/>
      <c r="W325" s="193"/>
      <c r="X325" s="193"/>
      <c r="Y325" s="193"/>
      <c r="Z325" s="193"/>
      <c r="AA325" s="193"/>
      <c r="AB325" s="193"/>
      <c r="AC325" s="193"/>
      <c r="AD325" s="232"/>
      <c r="AE325" s="193"/>
      <c r="AF325" s="193"/>
    </row>
    <row r="326" spans="1:32" ht="15.75" customHeight="1">
      <c r="A326" s="157"/>
      <c r="B326" s="157"/>
      <c r="C326" s="157"/>
      <c r="D326" s="193"/>
      <c r="E326"/>
      <c r="F326" s="193"/>
      <c r="G326" s="193"/>
      <c r="H326" s="193"/>
      <c r="I326" s="157"/>
      <c r="J326" s="193"/>
      <c r="K326" s="157"/>
      <c r="L326" s="193"/>
      <c r="M326" s="193"/>
      <c r="N326" s="193"/>
      <c r="O326" s="193"/>
      <c r="P326" s="193"/>
      <c r="Q326" s="193"/>
      <c r="R326" s="193"/>
      <c r="S326" s="157"/>
      <c r="T326" s="193"/>
      <c r="U326" s="157"/>
      <c r="V326" s="231"/>
      <c r="W326" s="193"/>
      <c r="X326" s="193"/>
      <c r="Y326" s="193"/>
      <c r="Z326" s="193"/>
      <c r="AA326" s="193"/>
      <c r="AB326" s="193"/>
      <c r="AC326" s="193"/>
      <c r="AD326" s="232"/>
      <c r="AE326" s="193"/>
      <c r="AF326" s="193"/>
    </row>
    <row r="327" spans="1:32" ht="15.75" customHeight="1">
      <c r="A327" s="157"/>
      <c r="B327" s="157"/>
      <c r="C327" s="157"/>
      <c r="D327" s="193"/>
      <c r="E327"/>
      <c r="F327" s="193"/>
      <c r="G327" s="193"/>
      <c r="H327" s="193"/>
      <c r="I327" s="157"/>
      <c r="J327" s="193"/>
      <c r="K327" s="157"/>
      <c r="L327" s="193"/>
      <c r="M327" s="193"/>
      <c r="N327" s="193"/>
      <c r="O327" s="193"/>
      <c r="P327" s="193"/>
      <c r="Q327" s="193"/>
      <c r="R327" s="193"/>
      <c r="S327" s="157"/>
      <c r="T327" s="193"/>
      <c r="U327" s="157"/>
      <c r="V327" s="231"/>
      <c r="W327" s="193"/>
      <c r="X327" s="193"/>
      <c r="Y327" s="193"/>
      <c r="Z327" s="193"/>
      <c r="AA327" s="193"/>
      <c r="AB327" s="193"/>
      <c r="AC327" s="193"/>
      <c r="AD327" s="232"/>
      <c r="AE327" s="193"/>
      <c r="AF327" s="193"/>
    </row>
    <row r="328" spans="1:32" ht="15.75" customHeight="1">
      <c r="A328" s="157"/>
      <c r="B328" s="157"/>
      <c r="C328" s="157"/>
      <c r="D328" s="193"/>
      <c r="E328"/>
      <c r="F328" s="193"/>
      <c r="G328" s="193"/>
      <c r="H328" s="193"/>
      <c r="I328" s="157"/>
      <c r="J328" s="193"/>
      <c r="K328" s="157"/>
      <c r="L328" s="193"/>
      <c r="M328" s="193"/>
      <c r="N328" s="193"/>
      <c r="O328" s="193"/>
      <c r="P328" s="193"/>
      <c r="Q328" s="193"/>
      <c r="R328" s="193"/>
      <c r="S328" s="157"/>
      <c r="T328" s="193"/>
      <c r="U328" s="157"/>
      <c r="V328" s="231"/>
      <c r="W328" s="193"/>
      <c r="X328" s="193"/>
      <c r="Y328" s="193"/>
      <c r="Z328" s="193"/>
      <c r="AA328" s="193"/>
      <c r="AB328" s="193"/>
      <c r="AC328" s="193"/>
      <c r="AD328" s="232"/>
      <c r="AE328" s="193"/>
      <c r="AF328" s="193"/>
    </row>
    <row r="329" spans="1:32" ht="15.75" customHeight="1">
      <c r="A329" s="157"/>
      <c r="B329" s="157"/>
      <c r="C329" s="157"/>
      <c r="D329" s="193"/>
      <c r="E329"/>
      <c r="F329" s="193"/>
      <c r="G329" s="193"/>
      <c r="H329" s="193"/>
      <c r="I329" s="157"/>
      <c r="J329" s="193"/>
      <c r="K329" s="157"/>
      <c r="L329" s="193"/>
      <c r="M329" s="193"/>
      <c r="N329" s="193"/>
      <c r="O329" s="193"/>
      <c r="P329" s="193"/>
      <c r="Q329" s="193"/>
      <c r="R329" s="193"/>
      <c r="S329" s="157"/>
      <c r="T329" s="193"/>
      <c r="U329" s="157"/>
      <c r="V329" s="231"/>
      <c r="W329" s="193"/>
      <c r="X329" s="193"/>
      <c r="Y329" s="193"/>
      <c r="Z329" s="193"/>
      <c r="AA329" s="193"/>
      <c r="AB329" s="193"/>
      <c r="AC329" s="193"/>
      <c r="AD329" s="232"/>
      <c r="AE329" s="193"/>
      <c r="AF329" s="193"/>
    </row>
    <row r="330" spans="1:32" ht="15.75" customHeight="1">
      <c r="A330" s="157"/>
      <c r="B330" s="157"/>
      <c r="C330" s="157"/>
      <c r="D330" s="193"/>
      <c r="E330"/>
      <c r="F330" s="193"/>
      <c r="G330" s="193"/>
      <c r="H330" s="193"/>
      <c r="I330" s="157"/>
      <c r="J330" s="193"/>
      <c r="K330" s="157"/>
      <c r="L330" s="193"/>
      <c r="M330" s="193"/>
      <c r="N330" s="193"/>
      <c r="O330" s="193"/>
      <c r="P330" s="193"/>
      <c r="Q330" s="193"/>
      <c r="R330" s="193"/>
      <c r="S330" s="157"/>
      <c r="T330" s="193"/>
      <c r="U330" s="157"/>
      <c r="V330" s="231"/>
      <c r="W330" s="193"/>
      <c r="X330" s="193"/>
      <c r="Y330" s="193"/>
      <c r="Z330" s="193"/>
      <c r="AA330" s="193"/>
      <c r="AB330" s="193"/>
      <c r="AC330" s="193"/>
      <c r="AD330" s="232"/>
      <c r="AE330" s="193"/>
      <c r="AF330" s="193"/>
    </row>
    <row r="331" spans="1:32" ht="15.75" customHeight="1">
      <c r="A331" s="157"/>
      <c r="B331" s="157"/>
      <c r="C331" s="157"/>
      <c r="D331" s="193"/>
      <c r="E331"/>
      <c r="F331" s="193"/>
      <c r="G331" s="193"/>
      <c r="H331" s="193"/>
      <c r="I331" s="157"/>
      <c r="J331" s="193"/>
      <c r="K331" s="157"/>
      <c r="L331" s="193"/>
      <c r="M331" s="193"/>
      <c r="N331" s="193"/>
      <c r="O331" s="193"/>
      <c r="P331" s="193"/>
      <c r="Q331" s="193"/>
      <c r="R331" s="193"/>
      <c r="S331" s="157"/>
      <c r="T331" s="193"/>
      <c r="U331" s="157"/>
      <c r="V331" s="231"/>
      <c r="W331" s="193"/>
      <c r="X331" s="193"/>
      <c r="Y331" s="193"/>
      <c r="Z331" s="193"/>
      <c r="AA331" s="193"/>
      <c r="AB331" s="193"/>
      <c r="AC331" s="193"/>
      <c r="AD331" s="232"/>
      <c r="AE331" s="193"/>
      <c r="AF331" s="193"/>
    </row>
    <row r="332" spans="1:32" ht="15.75" customHeight="1">
      <c r="A332" s="157"/>
      <c r="B332" s="157"/>
      <c r="C332" s="157"/>
      <c r="D332" s="193"/>
      <c r="E332"/>
      <c r="F332" s="193"/>
      <c r="G332" s="193"/>
      <c r="H332" s="193"/>
      <c r="I332" s="157"/>
      <c r="J332" s="193"/>
      <c r="K332" s="157"/>
      <c r="L332" s="193"/>
      <c r="M332" s="193"/>
      <c r="N332" s="193"/>
      <c r="O332" s="193"/>
      <c r="P332" s="193"/>
      <c r="Q332" s="193"/>
      <c r="R332" s="193"/>
      <c r="S332" s="157"/>
      <c r="T332" s="193"/>
      <c r="U332" s="157"/>
      <c r="V332" s="231"/>
      <c r="W332" s="193"/>
      <c r="X332" s="193"/>
      <c r="Y332" s="193"/>
      <c r="Z332" s="193"/>
      <c r="AA332" s="193"/>
      <c r="AB332" s="193"/>
      <c r="AC332" s="193"/>
      <c r="AD332" s="232"/>
      <c r="AE332" s="193"/>
      <c r="AF332" s="193"/>
    </row>
    <row r="333" spans="1:32" ht="15.75" customHeight="1">
      <c r="A333" s="157"/>
      <c r="B333" s="157"/>
      <c r="C333" s="157"/>
      <c r="D333" s="193"/>
      <c r="E333"/>
      <c r="F333" s="193"/>
      <c r="G333" s="193"/>
      <c r="H333" s="193"/>
      <c r="I333" s="157"/>
      <c r="J333" s="193"/>
      <c r="K333" s="157"/>
      <c r="L333" s="193"/>
      <c r="M333" s="193"/>
      <c r="N333" s="193"/>
      <c r="O333" s="193"/>
      <c r="P333" s="193"/>
      <c r="Q333" s="193"/>
      <c r="R333" s="193"/>
      <c r="S333" s="157"/>
      <c r="T333" s="193"/>
      <c r="U333" s="157"/>
      <c r="V333" s="231"/>
      <c r="W333" s="193"/>
      <c r="X333" s="193"/>
      <c r="Y333" s="193"/>
      <c r="Z333" s="193"/>
      <c r="AA333" s="193"/>
      <c r="AB333" s="193"/>
      <c r="AC333" s="193"/>
      <c r="AD333" s="232"/>
      <c r="AE333" s="193"/>
      <c r="AF333" s="193"/>
    </row>
    <row r="334" spans="1:32" ht="15.75" customHeight="1">
      <c r="A334" s="157"/>
      <c r="B334" s="157"/>
      <c r="C334" s="157"/>
      <c r="D334" s="193"/>
      <c r="E334"/>
      <c r="F334" s="193"/>
      <c r="G334" s="193"/>
      <c r="H334" s="193"/>
      <c r="I334" s="157"/>
      <c r="J334" s="193"/>
      <c r="K334" s="157"/>
      <c r="L334" s="193"/>
      <c r="M334" s="193"/>
      <c r="N334" s="193"/>
      <c r="O334" s="193"/>
      <c r="P334" s="193"/>
      <c r="Q334" s="193"/>
      <c r="R334" s="193"/>
      <c r="S334" s="157"/>
      <c r="T334" s="193"/>
      <c r="U334" s="157"/>
      <c r="V334" s="231"/>
      <c r="W334" s="193"/>
      <c r="X334" s="193"/>
      <c r="Y334" s="193"/>
      <c r="Z334" s="193"/>
      <c r="AA334" s="193"/>
      <c r="AB334" s="193"/>
      <c r="AC334" s="193"/>
      <c r="AD334" s="232"/>
      <c r="AE334" s="193"/>
      <c r="AF334" s="193"/>
    </row>
    <row r="335" spans="1:32" ht="15.75" customHeight="1">
      <c r="A335" s="157"/>
      <c r="B335" s="157"/>
      <c r="C335" s="157"/>
      <c r="D335" s="193"/>
      <c r="E335"/>
      <c r="F335" s="193"/>
      <c r="G335" s="193"/>
      <c r="H335" s="193"/>
      <c r="I335" s="157"/>
      <c r="J335" s="193"/>
      <c r="K335" s="157"/>
      <c r="L335" s="193"/>
      <c r="M335" s="193"/>
      <c r="N335" s="193"/>
      <c r="O335" s="193"/>
      <c r="P335" s="193"/>
      <c r="Q335" s="193"/>
      <c r="R335" s="193"/>
      <c r="S335" s="157"/>
      <c r="T335" s="193"/>
      <c r="U335" s="157"/>
      <c r="V335" s="231"/>
      <c r="W335" s="193"/>
      <c r="X335" s="193"/>
      <c r="Y335" s="193"/>
      <c r="Z335" s="193"/>
      <c r="AA335" s="193"/>
      <c r="AB335" s="193"/>
      <c r="AC335" s="193"/>
      <c r="AD335" s="232"/>
      <c r="AE335" s="193"/>
      <c r="AF335" s="193"/>
    </row>
    <row r="336" spans="1:32" ht="15.75" customHeight="1">
      <c r="A336" s="157"/>
      <c r="B336" s="157"/>
      <c r="C336" s="157"/>
      <c r="D336" s="193"/>
      <c r="E336"/>
      <c r="F336" s="193"/>
      <c r="G336" s="193"/>
      <c r="H336" s="193"/>
      <c r="I336" s="157"/>
      <c r="J336" s="193"/>
      <c r="K336" s="157"/>
      <c r="L336" s="193"/>
      <c r="M336" s="193"/>
      <c r="N336" s="193"/>
      <c r="O336" s="193"/>
      <c r="P336" s="193"/>
      <c r="Q336" s="193"/>
      <c r="R336" s="193"/>
      <c r="S336" s="157"/>
      <c r="T336" s="193"/>
      <c r="U336" s="157"/>
      <c r="V336" s="231"/>
      <c r="W336" s="193"/>
      <c r="X336" s="193"/>
      <c r="Y336" s="193"/>
      <c r="Z336" s="193"/>
      <c r="AA336" s="193"/>
      <c r="AB336" s="193"/>
      <c r="AC336" s="193"/>
      <c r="AD336" s="232"/>
      <c r="AE336" s="193"/>
      <c r="AF336" s="193"/>
    </row>
    <row r="337" spans="1:32" ht="15.75" customHeight="1">
      <c r="A337" s="157"/>
      <c r="B337" s="157"/>
      <c r="C337" s="157"/>
      <c r="D337" s="193"/>
      <c r="E337"/>
      <c r="F337" s="193"/>
      <c r="G337" s="193"/>
      <c r="H337" s="193"/>
      <c r="I337" s="157"/>
      <c r="J337" s="193"/>
      <c r="K337" s="157"/>
      <c r="L337" s="193"/>
      <c r="M337" s="193"/>
      <c r="N337" s="193"/>
      <c r="O337" s="193"/>
      <c r="P337" s="193"/>
      <c r="Q337" s="193"/>
      <c r="R337" s="193"/>
      <c r="S337" s="157"/>
      <c r="T337" s="193"/>
      <c r="U337" s="157"/>
      <c r="V337" s="231"/>
      <c r="W337" s="193"/>
      <c r="X337" s="193"/>
      <c r="Y337" s="193"/>
      <c r="Z337" s="193"/>
      <c r="AA337" s="193"/>
      <c r="AB337" s="193"/>
      <c r="AC337" s="193"/>
      <c r="AD337" s="232"/>
      <c r="AE337" s="193"/>
      <c r="AF337" s="193"/>
    </row>
    <row r="338" spans="1:32" ht="15.75" customHeight="1">
      <c r="A338" s="157"/>
      <c r="B338" s="157"/>
      <c r="C338" s="157"/>
      <c r="D338" s="193"/>
      <c r="E338"/>
      <c r="F338" s="193"/>
      <c r="G338" s="193"/>
      <c r="H338" s="193"/>
      <c r="I338" s="157"/>
      <c r="J338" s="193"/>
      <c r="K338" s="157"/>
      <c r="L338" s="193"/>
      <c r="M338" s="193"/>
      <c r="N338" s="193"/>
      <c r="O338" s="193"/>
      <c r="P338" s="193"/>
      <c r="Q338" s="193"/>
      <c r="R338" s="193"/>
      <c r="S338" s="157"/>
      <c r="T338" s="193"/>
      <c r="U338" s="157"/>
      <c r="V338" s="231"/>
      <c r="W338" s="193"/>
      <c r="X338" s="193"/>
      <c r="Y338" s="193"/>
      <c r="Z338" s="193"/>
      <c r="AA338" s="193"/>
      <c r="AB338" s="193"/>
      <c r="AC338" s="193"/>
      <c r="AD338" s="232"/>
      <c r="AE338" s="193"/>
      <c r="AF338" s="193"/>
    </row>
    <row r="339" spans="1:32" ht="15.75" customHeight="1">
      <c r="A339" s="157"/>
      <c r="B339" s="157"/>
      <c r="C339" s="157"/>
      <c r="D339" s="193"/>
      <c r="E339"/>
      <c r="F339" s="193"/>
      <c r="G339" s="193"/>
      <c r="H339" s="193"/>
      <c r="I339" s="157"/>
      <c r="J339" s="193"/>
      <c r="K339" s="157"/>
      <c r="L339" s="193"/>
      <c r="M339" s="193"/>
      <c r="N339" s="193"/>
      <c r="O339" s="193"/>
      <c r="P339" s="193"/>
      <c r="Q339" s="193"/>
      <c r="R339" s="193"/>
      <c r="S339" s="157"/>
      <c r="T339" s="193"/>
      <c r="U339" s="157"/>
      <c r="V339" s="231"/>
      <c r="W339" s="193"/>
      <c r="X339" s="193"/>
      <c r="Y339" s="193"/>
      <c r="Z339" s="193"/>
      <c r="AA339" s="193"/>
      <c r="AB339" s="193"/>
      <c r="AC339" s="193"/>
      <c r="AD339" s="232"/>
      <c r="AE339" s="193"/>
      <c r="AF339" s="193"/>
    </row>
    <row r="340" spans="1:32" ht="15.75" customHeight="1">
      <c r="A340" s="157"/>
      <c r="B340" s="157"/>
      <c r="C340" s="157"/>
      <c r="D340" s="193"/>
      <c r="E340"/>
      <c r="F340" s="193"/>
      <c r="G340" s="193"/>
      <c r="H340" s="193"/>
      <c r="I340" s="157"/>
      <c r="J340" s="193"/>
      <c r="K340" s="157"/>
      <c r="L340" s="193"/>
      <c r="M340" s="193"/>
      <c r="N340" s="193"/>
      <c r="O340" s="193"/>
      <c r="P340" s="193"/>
      <c r="Q340" s="193"/>
      <c r="R340" s="193"/>
      <c r="S340" s="157"/>
      <c r="T340" s="193"/>
      <c r="U340" s="157"/>
      <c r="V340" s="231"/>
      <c r="W340" s="193"/>
      <c r="X340" s="193"/>
      <c r="Y340" s="193"/>
      <c r="Z340" s="193"/>
      <c r="AA340" s="193"/>
      <c r="AB340" s="193"/>
      <c r="AC340" s="193"/>
      <c r="AD340" s="232"/>
      <c r="AE340" s="193"/>
      <c r="AF340" s="193"/>
    </row>
    <row r="341" spans="1:32" ht="15.75" customHeight="1">
      <c r="A341" s="157"/>
      <c r="B341" s="157"/>
      <c r="C341" s="157"/>
      <c r="D341" s="193"/>
      <c r="E341"/>
      <c r="F341" s="193"/>
      <c r="G341" s="193"/>
      <c r="H341" s="193"/>
      <c r="I341" s="157"/>
      <c r="J341" s="193"/>
      <c r="K341" s="157"/>
      <c r="L341" s="193"/>
      <c r="M341" s="193"/>
      <c r="N341" s="193"/>
      <c r="O341" s="193"/>
      <c r="P341" s="193"/>
      <c r="Q341" s="193"/>
      <c r="R341" s="193"/>
      <c r="S341" s="157"/>
      <c r="T341" s="193"/>
      <c r="U341" s="157"/>
      <c r="V341" s="231"/>
      <c r="W341" s="193"/>
      <c r="X341" s="193"/>
      <c r="Y341" s="193"/>
      <c r="Z341" s="193"/>
      <c r="AA341" s="193"/>
      <c r="AB341" s="193"/>
      <c r="AC341" s="193"/>
      <c r="AD341" s="232"/>
      <c r="AE341" s="193"/>
      <c r="AF341" s="193"/>
    </row>
    <row r="342" spans="1:32" ht="15.75" customHeight="1">
      <c r="A342" s="157"/>
      <c r="B342" s="157"/>
      <c r="C342" s="157"/>
      <c r="D342" s="193"/>
      <c r="E342"/>
      <c r="F342" s="193"/>
      <c r="G342" s="193"/>
      <c r="H342" s="193"/>
      <c r="I342" s="157"/>
      <c r="J342" s="193"/>
      <c r="K342" s="157"/>
      <c r="L342" s="193"/>
      <c r="M342" s="193"/>
      <c r="N342" s="193"/>
      <c r="O342" s="193"/>
      <c r="P342" s="193"/>
      <c r="Q342" s="193"/>
      <c r="R342" s="193"/>
      <c r="S342" s="157"/>
      <c r="T342" s="193"/>
      <c r="U342" s="157"/>
      <c r="V342" s="231"/>
      <c r="W342" s="193"/>
      <c r="X342" s="193"/>
      <c r="Y342" s="193"/>
      <c r="Z342" s="193"/>
      <c r="AA342" s="193"/>
      <c r="AB342" s="193"/>
      <c r="AC342" s="193"/>
      <c r="AD342" s="232"/>
      <c r="AE342" s="193"/>
      <c r="AF342" s="193"/>
    </row>
    <row r="343" spans="1:32" ht="15.75" customHeight="1">
      <c r="A343" s="157"/>
      <c r="B343" s="157"/>
      <c r="C343" s="157"/>
      <c r="D343" s="193"/>
      <c r="E343"/>
      <c r="F343" s="193"/>
      <c r="G343" s="193"/>
      <c r="H343" s="193"/>
      <c r="I343" s="157"/>
      <c r="J343" s="193"/>
      <c r="K343" s="157"/>
      <c r="L343" s="193"/>
      <c r="M343" s="193"/>
      <c r="N343" s="193"/>
      <c r="O343" s="193"/>
      <c r="P343" s="193"/>
      <c r="Q343" s="193"/>
      <c r="R343" s="193"/>
      <c r="S343" s="157"/>
      <c r="T343" s="193"/>
      <c r="U343" s="157"/>
      <c r="V343" s="231"/>
      <c r="W343" s="193"/>
      <c r="X343" s="193"/>
      <c r="Y343" s="193"/>
      <c r="Z343" s="193"/>
      <c r="AA343" s="193"/>
      <c r="AB343" s="193"/>
      <c r="AC343" s="193"/>
      <c r="AD343" s="232"/>
      <c r="AE343" s="193"/>
      <c r="AF343" s="193"/>
    </row>
    <row r="344" spans="1:32" ht="15.75" customHeight="1">
      <c r="A344" s="157"/>
      <c r="B344" s="157"/>
      <c r="C344" s="157"/>
      <c r="D344" s="193"/>
      <c r="E344"/>
      <c r="F344" s="193"/>
      <c r="G344" s="193"/>
      <c r="H344" s="193"/>
      <c r="I344" s="157"/>
      <c r="J344" s="193"/>
      <c r="K344" s="157"/>
      <c r="L344" s="193"/>
      <c r="M344" s="193"/>
      <c r="N344" s="193"/>
      <c r="O344" s="193"/>
      <c r="P344" s="193"/>
      <c r="Q344" s="193"/>
      <c r="R344" s="193"/>
      <c r="S344" s="157"/>
      <c r="T344" s="193"/>
      <c r="U344" s="157"/>
      <c r="V344" s="231"/>
      <c r="W344" s="193"/>
      <c r="X344" s="193"/>
      <c r="Y344" s="193"/>
      <c r="Z344" s="193"/>
      <c r="AA344" s="193"/>
      <c r="AB344" s="193"/>
      <c r="AC344" s="193"/>
      <c r="AD344" s="232"/>
      <c r="AE344" s="193"/>
      <c r="AF344" s="193"/>
    </row>
    <row r="345" spans="1:32" ht="15.75" customHeight="1">
      <c r="A345" s="157"/>
      <c r="B345" s="157"/>
      <c r="C345" s="157"/>
      <c r="D345" s="193"/>
      <c r="E345"/>
      <c r="F345" s="193"/>
      <c r="G345" s="193"/>
      <c r="H345" s="193"/>
      <c r="I345" s="157"/>
      <c r="J345" s="193"/>
      <c r="K345" s="157"/>
      <c r="L345" s="193"/>
      <c r="M345" s="193"/>
      <c r="N345" s="193"/>
      <c r="O345" s="193"/>
      <c r="P345" s="193"/>
      <c r="Q345" s="193"/>
      <c r="R345" s="193"/>
      <c r="S345" s="157"/>
      <c r="T345" s="193"/>
      <c r="U345" s="157"/>
      <c r="V345" s="231"/>
      <c r="W345" s="193"/>
      <c r="X345" s="193"/>
      <c r="Y345" s="193"/>
      <c r="Z345" s="193"/>
      <c r="AA345" s="193"/>
      <c r="AB345" s="193"/>
      <c r="AC345" s="193"/>
      <c r="AD345" s="232"/>
      <c r="AE345" s="193"/>
      <c r="AF345" s="193"/>
    </row>
    <row r="346" spans="1:32" ht="15.75" customHeight="1">
      <c r="A346" s="157"/>
      <c r="B346" s="157"/>
      <c r="C346" s="157"/>
      <c r="D346" s="193"/>
      <c r="E346"/>
      <c r="F346" s="193"/>
      <c r="G346" s="193"/>
      <c r="H346" s="193"/>
      <c r="I346" s="157"/>
      <c r="J346" s="193"/>
      <c r="K346" s="157"/>
      <c r="L346" s="193"/>
      <c r="M346" s="193"/>
      <c r="N346" s="193"/>
      <c r="O346" s="193"/>
      <c r="P346" s="193"/>
      <c r="Q346" s="193"/>
      <c r="R346" s="193"/>
      <c r="S346" s="157"/>
      <c r="T346" s="193"/>
      <c r="U346" s="157"/>
      <c r="V346" s="231"/>
      <c r="W346" s="193"/>
      <c r="X346" s="193"/>
      <c r="Y346" s="193"/>
      <c r="Z346" s="193"/>
      <c r="AA346" s="193"/>
      <c r="AB346" s="193"/>
      <c r="AC346" s="193"/>
      <c r="AD346" s="232"/>
      <c r="AE346" s="193"/>
      <c r="AF346" s="193"/>
    </row>
    <row r="347" spans="1:32" ht="15.75" customHeight="1">
      <c r="A347" s="157"/>
      <c r="B347" s="157"/>
      <c r="C347" s="157"/>
      <c r="D347" s="193"/>
      <c r="E347"/>
      <c r="F347" s="193"/>
      <c r="G347" s="193"/>
      <c r="H347" s="193"/>
      <c r="I347" s="157"/>
      <c r="J347" s="193"/>
      <c r="K347" s="157"/>
      <c r="L347" s="193"/>
      <c r="M347" s="193"/>
      <c r="N347" s="193"/>
      <c r="O347" s="193"/>
      <c r="P347" s="193"/>
      <c r="Q347" s="193"/>
      <c r="R347" s="193"/>
      <c r="S347" s="157"/>
      <c r="T347" s="193"/>
      <c r="U347" s="157"/>
      <c r="V347" s="231"/>
      <c r="W347" s="193"/>
      <c r="X347" s="193"/>
      <c r="Y347" s="193"/>
      <c r="Z347" s="193"/>
      <c r="AA347" s="193"/>
      <c r="AB347" s="193"/>
      <c r="AC347" s="193"/>
      <c r="AD347" s="232"/>
      <c r="AE347" s="193"/>
      <c r="AF347" s="193"/>
    </row>
    <row r="348" spans="1:32" ht="15.75" customHeight="1">
      <c r="A348" s="157"/>
      <c r="B348" s="157"/>
      <c r="C348" s="157"/>
      <c r="D348" s="193"/>
      <c r="E348"/>
      <c r="F348" s="193"/>
      <c r="G348" s="193"/>
      <c r="H348" s="193"/>
      <c r="I348" s="157"/>
      <c r="J348" s="193"/>
      <c r="K348" s="157"/>
      <c r="L348" s="193"/>
      <c r="M348" s="193"/>
      <c r="N348" s="193"/>
      <c r="O348" s="193"/>
      <c r="P348" s="193"/>
      <c r="Q348" s="193"/>
      <c r="R348" s="193"/>
      <c r="S348" s="157"/>
      <c r="T348" s="193"/>
      <c r="U348" s="157"/>
      <c r="V348" s="231"/>
      <c r="W348" s="193"/>
      <c r="X348" s="193"/>
      <c r="Y348" s="193"/>
      <c r="Z348" s="193"/>
      <c r="AA348" s="193"/>
      <c r="AB348" s="193"/>
      <c r="AC348" s="193"/>
      <c r="AD348" s="232"/>
      <c r="AE348" s="193"/>
      <c r="AF348" s="193"/>
    </row>
    <row r="349" spans="1:32" ht="15.75" customHeight="1">
      <c r="A349" s="157"/>
      <c r="B349" s="157"/>
      <c r="C349" s="157"/>
      <c r="D349" s="193"/>
      <c r="E349"/>
      <c r="F349" s="193"/>
      <c r="G349" s="193"/>
      <c r="H349" s="193"/>
      <c r="I349" s="157"/>
      <c r="J349" s="193"/>
      <c r="K349" s="157"/>
      <c r="L349" s="193"/>
      <c r="M349" s="193"/>
      <c r="N349" s="193"/>
      <c r="O349" s="193"/>
      <c r="P349" s="193"/>
      <c r="Q349" s="193"/>
      <c r="R349" s="193"/>
      <c r="S349" s="157"/>
      <c r="T349" s="193"/>
      <c r="U349" s="157"/>
      <c r="V349" s="231"/>
      <c r="W349" s="193"/>
      <c r="X349" s="193"/>
      <c r="Y349" s="193"/>
      <c r="Z349" s="193"/>
      <c r="AA349" s="193"/>
      <c r="AB349" s="193"/>
      <c r="AC349" s="193"/>
      <c r="AD349" s="232"/>
      <c r="AE349" s="193"/>
      <c r="AF349" s="193"/>
    </row>
    <row r="350" spans="1:32" ht="15.75" customHeight="1">
      <c r="A350" s="157"/>
      <c r="B350" s="157"/>
      <c r="C350" s="157"/>
      <c r="D350" s="193"/>
      <c r="E350"/>
      <c r="F350" s="193"/>
      <c r="G350" s="193"/>
      <c r="H350" s="193"/>
      <c r="I350" s="157"/>
      <c r="J350" s="193"/>
      <c r="K350" s="157"/>
      <c r="L350" s="193"/>
      <c r="M350" s="193"/>
      <c r="N350" s="193"/>
      <c r="O350" s="193"/>
      <c r="P350" s="193"/>
      <c r="Q350" s="193"/>
      <c r="R350" s="193"/>
      <c r="S350" s="157"/>
      <c r="T350" s="193"/>
      <c r="U350" s="157"/>
      <c r="V350" s="231"/>
      <c r="W350" s="193"/>
      <c r="X350" s="193"/>
      <c r="Y350" s="193"/>
      <c r="Z350" s="193"/>
      <c r="AA350" s="193"/>
      <c r="AB350" s="193"/>
      <c r="AC350" s="193"/>
      <c r="AD350" s="232"/>
      <c r="AE350" s="193"/>
      <c r="AF350" s="193"/>
    </row>
    <row r="351" spans="1:32" ht="15.75" customHeight="1">
      <c r="A351" s="157"/>
      <c r="B351" s="157"/>
      <c r="C351" s="157"/>
      <c r="D351" s="193"/>
      <c r="E351"/>
      <c r="F351" s="193"/>
      <c r="G351" s="193"/>
      <c r="H351" s="193"/>
      <c r="I351" s="157"/>
      <c r="J351" s="193"/>
      <c r="K351" s="157"/>
      <c r="L351" s="193"/>
      <c r="M351" s="193"/>
      <c r="N351" s="193"/>
      <c r="O351" s="193"/>
      <c r="P351" s="193"/>
      <c r="Q351" s="193"/>
      <c r="R351" s="193"/>
      <c r="S351" s="157"/>
      <c r="T351" s="193"/>
      <c r="U351" s="157"/>
      <c r="V351" s="231"/>
      <c r="W351" s="193"/>
      <c r="X351" s="193"/>
      <c r="Y351" s="193"/>
      <c r="Z351" s="193"/>
      <c r="AA351" s="193"/>
      <c r="AB351" s="193"/>
      <c r="AC351" s="193"/>
      <c r="AD351" s="232"/>
      <c r="AE351" s="193"/>
      <c r="AF351" s="193"/>
    </row>
    <row r="352" spans="1:32" ht="15.75" customHeight="1">
      <c r="A352" s="157"/>
      <c r="B352" s="157"/>
      <c r="C352" s="157"/>
      <c r="D352" s="193"/>
      <c r="E352"/>
      <c r="F352" s="193"/>
      <c r="G352" s="193"/>
      <c r="H352" s="193"/>
      <c r="I352" s="157"/>
      <c r="J352" s="193"/>
      <c r="K352" s="157"/>
      <c r="L352" s="193"/>
      <c r="M352" s="193"/>
      <c r="N352" s="193"/>
      <c r="O352" s="193"/>
      <c r="P352" s="193"/>
      <c r="Q352" s="193"/>
      <c r="R352" s="193"/>
      <c r="S352" s="157"/>
      <c r="T352" s="193"/>
      <c r="U352" s="157"/>
      <c r="V352" s="231"/>
      <c r="W352" s="193"/>
      <c r="X352" s="193"/>
      <c r="Y352" s="193"/>
      <c r="Z352" s="193"/>
      <c r="AA352" s="193"/>
      <c r="AB352" s="193"/>
      <c r="AC352" s="193"/>
      <c r="AD352" s="232"/>
      <c r="AE352" s="193"/>
      <c r="AF352" s="193"/>
    </row>
    <row r="353" spans="1:32" ht="15.75" customHeight="1">
      <c r="A353" s="157"/>
      <c r="B353" s="157"/>
      <c r="C353" s="157"/>
      <c r="D353" s="193"/>
      <c r="E353"/>
      <c r="F353" s="193"/>
      <c r="G353" s="193"/>
      <c r="H353" s="193"/>
      <c r="I353" s="157"/>
      <c r="J353" s="193"/>
      <c r="K353" s="157"/>
      <c r="L353" s="193"/>
      <c r="M353" s="193"/>
      <c r="N353" s="193"/>
      <c r="O353" s="193"/>
      <c r="P353" s="193"/>
      <c r="Q353" s="193"/>
      <c r="R353" s="193"/>
      <c r="S353" s="157"/>
      <c r="T353" s="193"/>
      <c r="U353" s="157"/>
      <c r="V353" s="231"/>
      <c r="W353" s="193"/>
      <c r="X353" s="193"/>
      <c r="Y353" s="193"/>
      <c r="Z353" s="193"/>
      <c r="AA353" s="193"/>
      <c r="AB353" s="193"/>
      <c r="AC353" s="193"/>
      <c r="AD353" s="232"/>
      <c r="AE353" s="193"/>
      <c r="AF353" s="193"/>
    </row>
    <row r="354" spans="1:32" ht="15.75" customHeight="1">
      <c r="A354" s="157"/>
      <c r="B354" s="157"/>
      <c r="C354" s="157"/>
      <c r="D354" s="193"/>
      <c r="E354"/>
      <c r="F354" s="193"/>
      <c r="G354" s="193"/>
      <c r="H354" s="193"/>
      <c r="I354" s="157"/>
      <c r="J354" s="193"/>
      <c r="K354" s="157"/>
      <c r="L354" s="193"/>
      <c r="M354" s="193"/>
      <c r="N354" s="193"/>
      <c r="O354" s="193"/>
      <c r="P354" s="193"/>
      <c r="Q354" s="193"/>
      <c r="R354" s="193"/>
      <c r="S354" s="157"/>
      <c r="T354" s="193"/>
      <c r="U354" s="157"/>
      <c r="V354" s="231"/>
      <c r="W354" s="193"/>
      <c r="X354" s="193"/>
      <c r="Y354" s="193"/>
      <c r="Z354" s="193"/>
      <c r="AA354" s="193"/>
      <c r="AB354" s="193"/>
      <c r="AC354" s="193"/>
      <c r="AD354" s="232"/>
      <c r="AE354" s="193"/>
      <c r="AF354" s="193"/>
    </row>
    <row r="355" spans="1:32" ht="15.75" customHeight="1">
      <c r="A355" s="157"/>
      <c r="B355" s="157"/>
      <c r="C355" s="157"/>
      <c r="D355" s="193"/>
      <c r="E355"/>
      <c r="F355" s="193"/>
      <c r="G355" s="193"/>
      <c r="H355" s="193"/>
      <c r="I355" s="157"/>
      <c r="J355" s="193"/>
      <c r="K355" s="157"/>
      <c r="L355" s="193"/>
      <c r="M355" s="193"/>
      <c r="N355" s="193"/>
      <c r="O355" s="193"/>
      <c r="P355" s="193"/>
      <c r="Q355" s="193"/>
      <c r="R355" s="193"/>
      <c r="S355" s="157"/>
      <c r="T355" s="193"/>
      <c r="U355" s="157"/>
      <c r="V355" s="231"/>
      <c r="W355" s="193"/>
      <c r="X355" s="193"/>
      <c r="Y355" s="193"/>
      <c r="Z355" s="193"/>
      <c r="AA355" s="193"/>
      <c r="AB355" s="193"/>
      <c r="AC355" s="193"/>
      <c r="AD355" s="232"/>
      <c r="AE355" s="193"/>
      <c r="AF355" s="193"/>
    </row>
    <row r="356" spans="1:32" ht="15.75" customHeight="1">
      <c r="A356" s="157"/>
      <c r="B356" s="157"/>
      <c r="C356" s="157"/>
      <c r="D356" s="193"/>
      <c r="E356"/>
      <c r="F356" s="193"/>
      <c r="G356" s="193"/>
      <c r="H356" s="193"/>
      <c r="I356" s="157"/>
      <c r="J356" s="193"/>
      <c r="K356" s="157"/>
      <c r="L356" s="193"/>
      <c r="M356" s="193"/>
      <c r="N356" s="193"/>
      <c r="O356" s="193"/>
      <c r="P356" s="193"/>
      <c r="Q356" s="193"/>
      <c r="R356" s="193"/>
      <c r="S356" s="157"/>
      <c r="T356" s="193"/>
      <c r="U356" s="157"/>
      <c r="V356" s="231"/>
      <c r="W356" s="193"/>
      <c r="X356" s="193"/>
      <c r="Y356" s="193"/>
      <c r="Z356" s="193"/>
      <c r="AA356" s="193"/>
      <c r="AB356" s="193"/>
      <c r="AC356" s="193"/>
      <c r="AD356" s="232"/>
      <c r="AE356" s="193"/>
      <c r="AF356" s="193"/>
    </row>
    <row r="357" spans="1:32" ht="15.75" customHeight="1">
      <c r="A357" s="157"/>
      <c r="B357" s="157"/>
      <c r="C357" s="157"/>
      <c r="D357" s="193"/>
      <c r="E357"/>
      <c r="F357" s="193"/>
      <c r="G357" s="193"/>
      <c r="H357" s="193"/>
      <c r="I357" s="157"/>
      <c r="J357" s="193"/>
      <c r="K357" s="157"/>
      <c r="L357" s="193"/>
      <c r="M357" s="193"/>
      <c r="N357" s="193"/>
      <c r="O357" s="193"/>
      <c r="P357" s="193"/>
      <c r="Q357" s="193"/>
      <c r="R357" s="193"/>
      <c r="S357" s="157"/>
      <c r="T357" s="193"/>
      <c r="U357" s="157"/>
      <c r="V357" s="231"/>
      <c r="W357" s="193"/>
      <c r="X357" s="193"/>
      <c r="Y357" s="193"/>
      <c r="Z357" s="193"/>
      <c r="AA357" s="193"/>
      <c r="AB357" s="193"/>
      <c r="AC357" s="193"/>
      <c r="AD357" s="232"/>
      <c r="AE357" s="193"/>
      <c r="AF357" s="193"/>
    </row>
    <row r="358" spans="1:32" ht="15.75" customHeight="1">
      <c r="A358" s="157"/>
      <c r="B358" s="157"/>
      <c r="C358" s="157"/>
      <c r="D358" s="193"/>
      <c r="E358"/>
      <c r="F358" s="193"/>
      <c r="G358" s="193"/>
      <c r="H358" s="193"/>
      <c r="I358" s="157"/>
      <c r="J358" s="193"/>
      <c r="K358" s="157"/>
      <c r="L358" s="193"/>
      <c r="M358" s="193"/>
      <c r="N358" s="193"/>
      <c r="O358" s="193"/>
      <c r="P358" s="193"/>
      <c r="Q358" s="193"/>
      <c r="R358" s="193"/>
      <c r="S358" s="157"/>
      <c r="T358" s="193"/>
      <c r="U358" s="157"/>
      <c r="V358" s="231"/>
      <c r="W358" s="193"/>
      <c r="X358" s="193"/>
      <c r="Y358" s="193"/>
      <c r="Z358" s="193"/>
      <c r="AA358" s="193"/>
      <c r="AB358" s="193"/>
      <c r="AC358" s="193"/>
      <c r="AD358" s="232"/>
      <c r="AE358" s="193"/>
      <c r="AF358" s="193"/>
    </row>
    <row r="359" spans="1:32" ht="15.75" customHeight="1">
      <c r="A359" s="157"/>
      <c r="B359" s="157"/>
      <c r="C359" s="157"/>
      <c r="D359" s="193"/>
      <c r="E359"/>
      <c r="F359" s="193"/>
      <c r="G359" s="193"/>
      <c r="H359" s="193"/>
      <c r="I359" s="157"/>
      <c r="J359" s="193"/>
      <c r="K359" s="157"/>
      <c r="L359" s="193"/>
      <c r="M359" s="193"/>
      <c r="N359" s="193"/>
      <c r="O359" s="193"/>
      <c r="P359" s="193"/>
      <c r="Q359" s="193"/>
      <c r="R359" s="193"/>
      <c r="S359" s="157"/>
      <c r="T359" s="193"/>
      <c r="U359" s="157"/>
      <c r="V359" s="231"/>
      <c r="W359" s="193"/>
      <c r="X359" s="193"/>
      <c r="Y359" s="193"/>
      <c r="Z359" s="193"/>
      <c r="AA359" s="193"/>
      <c r="AB359" s="193"/>
      <c r="AC359" s="193"/>
      <c r="AD359" s="232"/>
      <c r="AE359" s="193"/>
      <c r="AF359" s="193"/>
    </row>
    <row r="360" spans="1:32" ht="15.75" customHeight="1">
      <c r="A360" s="157"/>
      <c r="B360" s="157"/>
      <c r="C360" s="157"/>
      <c r="D360" s="193"/>
      <c r="E360"/>
      <c r="F360" s="193"/>
      <c r="G360" s="193"/>
      <c r="H360" s="193"/>
      <c r="I360" s="157"/>
      <c r="J360" s="193"/>
      <c r="K360" s="157"/>
      <c r="L360" s="193"/>
      <c r="M360" s="193"/>
      <c r="N360" s="193"/>
      <c r="O360" s="193"/>
      <c r="P360" s="193"/>
      <c r="Q360" s="193"/>
      <c r="R360" s="193"/>
      <c r="S360" s="157"/>
      <c r="T360" s="193"/>
      <c r="U360" s="157"/>
      <c r="V360" s="231"/>
      <c r="W360" s="193"/>
      <c r="X360" s="193"/>
      <c r="Y360" s="193"/>
      <c r="Z360" s="193"/>
      <c r="AA360" s="193"/>
      <c r="AB360" s="193"/>
      <c r="AC360" s="193"/>
      <c r="AD360" s="232"/>
      <c r="AE360" s="193"/>
      <c r="AF360" s="193"/>
    </row>
    <row r="361" spans="1:32" ht="15.75" customHeight="1">
      <c r="A361" s="157"/>
      <c r="B361" s="157"/>
      <c r="C361" s="157"/>
      <c r="D361" s="193"/>
      <c r="E361"/>
      <c r="F361" s="193"/>
      <c r="G361" s="193"/>
      <c r="H361" s="193"/>
      <c r="I361" s="157"/>
      <c r="J361" s="193"/>
      <c r="K361" s="157"/>
      <c r="L361" s="193"/>
      <c r="M361" s="193"/>
      <c r="N361" s="193"/>
      <c r="O361" s="193"/>
      <c r="P361" s="193"/>
      <c r="Q361" s="193"/>
      <c r="R361" s="193"/>
      <c r="S361" s="157"/>
      <c r="T361" s="193"/>
      <c r="U361" s="157"/>
      <c r="V361" s="231"/>
      <c r="W361" s="193"/>
      <c r="X361" s="193"/>
      <c r="Y361" s="193"/>
      <c r="Z361" s="193"/>
      <c r="AA361" s="193"/>
      <c r="AB361" s="193"/>
      <c r="AC361" s="193"/>
      <c r="AD361" s="232"/>
      <c r="AE361" s="193"/>
      <c r="AF361" s="193"/>
    </row>
    <row r="362" spans="1:32" ht="15.75" customHeight="1">
      <c r="A362" s="157"/>
      <c r="B362" s="157"/>
      <c r="C362" s="157"/>
      <c r="D362" s="193"/>
      <c r="E362"/>
      <c r="F362" s="193"/>
      <c r="G362" s="193"/>
      <c r="H362" s="193"/>
      <c r="I362" s="157"/>
      <c r="J362" s="193"/>
      <c r="K362" s="157"/>
      <c r="L362" s="193"/>
      <c r="M362" s="193"/>
      <c r="N362" s="193"/>
      <c r="O362" s="193"/>
      <c r="P362" s="193"/>
      <c r="Q362" s="193"/>
      <c r="R362" s="193"/>
      <c r="S362" s="157"/>
      <c r="T362" s="193"/>
      <c r="U362" s="157"/>
      <c r="V362" s="231"/>
      <c r="W362" s="193"/>
      <c r="X362" s="193"/>
      <c r="Y362" s="193"/>
      <c r="Z362" s="193"/>
      <c r="AA362" s="193"/>
      <c r="AB362" s="193"/>
      <c r="AC362" s="193"/>
      <c r="AD362" s="232"/>
      <c r="AE362" s="193"/>
      <c r="AF362" s="193"/>
    </row>
    <row r="363" spans="1:32" ht="15.75" customHeight="1">
      <c r="A363" s="157"/>
      <c r="B363" s="157"/>
      <c r="C363" s="157"/>
      <c r="D363" s="193"/>
      <c r="E363"/>
      <c r="F363" s="193"/>
      <c r="G363" s="193"/>
      <c r="H363" s="193"/>
      <c r="I363" s="157"/>
      <c r="J363" s="193"/>
      <c r="K363" s="157"/>
      <c r="L363" s="193"/>
      <c r="M363" s="193"/>
      <c r="N363" s="193"/>
      <c r="O363" s="193"/>
      <c r="P363" s="193"/>
      <c r="Q363" s="193"/>
      <c r="R363" s="193"/>
      <c r="S363" s="157"/>
      <c r="T363" s="193"/>
      <c r="U363" s="157"/>
      <c r="V363" s="231"/>
      <c r="W363" s="193"/>
      <c r="X363" s="193"/>
      <c r="Y363" s="193"/>
      <c r="Z363" s="193"/>
      <c r="AA363" s="193"/>
      <c r="AB363" s="193"/>
      <c r="AC363" s="193"/>
      <c r="AD363" s="232"/>
      <c r="AE363" s="193"/>
      <c r="AF363" s="193"/>
    </row>
    <row r="364" spans="1:32" ht="15.75" customHeight="1">
      <c r="A364" s="157"/>
      <c r="B364" s="157"/>
      <c r="C364" s="157"/>
      <c r="D364" s="193"/>
      <c r="E364"/>
      <c r="F364" s="193"/>
      <c r="G364" s="193"/>
      <c r="H364" s="193"/>
      <c r="I364" s="157"/>
      <c r="J364" s="193"/>
      <c r="K364" s="157"/>
      <c r="L364" s="193"/>
      <c r="M364" s="193"/>
      <c r="N364" s="193"/>
      <c r="O364" s="193"/>
      <c r="P364" s="193"/>
      <c r="Q364" s="193"/>
      <c r="R364" s="193"/>
      <c r="S364" s="157"/>
      <c r="T364" s="193"/>
      <c r="U364" s="157"/>
      <c r="V364" s="231"/>
      <c r="W364" s="193"/>
      <c r="X364" s="193"/>
      <c r="Y364" s="193"/>
      <c r="Z364" s="193"/>
      <c r="AA364" s="193"/>
      <c r="AB364" s="193"/>
      <c r="AC364" s="193"/>
      <c r="AD364" s="232"/>
      <c r="AE364" s="193"/>
      <c r="AF364" s="193"/>
    </row>
    <row r="365" spans="1:32" ht="15.75" customHeight="1">
      <c r="A365" s="157"/>
      <c r="B365" s="157"/>
      <c r="C365" s="157"/>
      <c r="D365" s="193"/>
      <c r="E365"/>
      <c r="F365" s="193"/>
      <c r="G365" s="193"/>
      <c r="H365" s="193"/>
      <c r="I365" s="157"/>
      <c r="J365" s="193"/>
      <c r="K365" s="157"/>
      <c r="L365" s="193"/>
      <c r="M365" s="193"/>
      <c r="N365" s="193"/>
      <c r="O365" s="193"/>
      <c r="P365" s="193"/>
      <c r="Q365" s="193"/>
      <c r="R365" s="193"/>
      <c r="S365" s="157"/>
      <c r="T365" s="193"/>
      <c r="U365" s="157"/>
      <c r="V365" s="231"/>
      <c r="W365" s="193"/>
      <c r="X365" s="193"/>
      <c r="Y365" s="193"/>
      <c r="Z365" s="193"/>
      <c r="AA365" s="193"/>
      <c r="AB365" s="193"/>
      <c r="AC365" s="193"/>
      <c r="AD365" s="232"/>
      <c r="AE365" s="193"/>
      <c r="AF365" s="193"/>
    </row>
    <row r="366" spans="1:32" ht="15.75" customHeight="1">
      <c r="A366" s="157"/>
      <c r="B366" s="157"/>
      <c r="C366" s="157"/>
      <c r="D366" s="193"/>
      <c r="E366"/>
      <c r="F366" s="193"/>
      <c r="G366" s="193"/>
      <c r="H366" s="193"/>
      <c r="I366" s="157"/>
      <c r="J366" s="193"/>
      <c r="K366" s="157"/>
      <c r="L366" s="193"/>
      <c r="M366" s="193"/>
      <c r="N366" s="193"/>
      <c r="O366" s="193"/>
      <c r="P366" s="193"/>
      <c r="Q366" s="193"/>
      <c r="R366" s="193"/>
      <c r="S366" s="157"/>
      <c r="T366" s="193"/>
      <c r="U366" s="157"/>
      <c r="V366" s="231"/>
      <c r="W366" s="193"/>
      <c r="X366" s="193"/>
      <c r="Y366" s="193"/>
      <c r="Z366" s="193"/>
      <c r="AA366" s="193"/>
      <c r="AB366" s="193"/>
      <c r="AC366" s="193"/>
      <c r="AD366" s="232"/>
      <c r="AE366" s="193"/>
      <c r="AF366" s="193"/>
    </row>
    <row r="367" spans="1:32" ht="15.75" customHeight="1">
      <c r="A367" s="157"/>
      <c r="B367" s="157"/>
      <c r="C367" s="157"/>
      <c r="D367" s="193"/>
      <c r="E367"/>
      <c r="F367" s="193"/>
      <c r="G367" s="193"/>
      <c r="H367" s="193"/>
      <c r="I367" s="157"/>
      <c r="J367" s="193"/>
      <c r="K367" s="157"/>
      <c r="L367" s="193"/>
      <c r="M367" s="193"/>
      <c r="N367" s="193"/>
      <c r="O367" s="193"/>
      <c r="P367" s="193"/>
      <c r="Q367" s="193"/>
      <c r="R367" s="193"/>
      <c r="S367" s="157"/>
      <c r="T367" s="193"/>
      <c r="U367" s="157"/>
      <c r="V367" s="231"/>
      <c r="W367" s="193"/>
      <c r="X367" s="193"/>
      <c r="Y367" s="193"/>
      <c r="Z367" s="193"/>
      <c r="AA367" s="193"/>
      <c r="AB367" s="193"/>
      <c r="AC367" s="193"/>
      <c r="AD367" s="232"/>
      <c r="AE367" s="193"/>
      <c r="AF367" s="193"/>
    </row>
    <row r="368" spans="1:32" ht="15.75" customHeight="1">
      <c r="A368" s="157"/>
      <c r="B368" s="157"/>
      <c r="C368" s="157"/>
      <c r="D368" s="193"/>
      <c r="E368"/>
      <c r="F368" s="193"/>
      <c r="G368" s="193"/>
      <c r="H368" s="193"/>
      <c r="I368" s="157"/>
      <c r="J368" s="193"/>
      <c r="K368" s="157"/>
      <c r="L368" s="193"/>
      <c r="M368" s="193"/>
      <c r="N368" s="193"/>
      <c r="O368" s="193"/>
      <c r="P368" s="193"/>
      <c r="Q368" s="193"/>
      <c r="R368" s="193"/>
      <c r="S368" s="157"/>
      <c r="T368" s="193"/>
      <c r="U368" s="157"/>
      <c r="V368" s="231"/>
      <c r="W368" s="193"/>
      <c r="X368" s="193"/>
      <c r="Y368" s="193"/>
      <c r="Z368" s="193"/>
      <c r="AA368" s="193"/>
      <c r="AB368" s="193"/>
      <c r="AC368" s="193"/>
      <c r="AD368" s="232"/>
      <c r="AE368" s="193"/>
      <c r="AF368" s="193"/>
    </row>
    <row r="369" spans="1:32" ht="15.75" customHeight="1">
      <c r="A369" s="157"/>
      <c r="B369" s="157"/>
      <c r="C369" s="157"/>
      <c r="D369" s="193"/>
      <c r="E369"/>
      <c r="F369" s="193"/>
      <c r="G369" s="193"/>
      <c r="H369" s="193"/>
      <c r="I369" s="157"/>
      <c r="J369" s="193"/>
      <c r="K369" s="157"/>
      <c r="L369" s="193"/>
      <c r="M369" s="193"/>
      <c r="N369" s="193"/>
      <c r="O369" s="193"/>
      <c r="P369" s="193"/>
      <c r="Q369" s="193"/>
      <c r="R369" s="193"/>
      <c r="S369" s="157"/>
      <c r="T369" s="193"/>
      <c r="U369" s="157"/>
      <c r="V369" s="231"/>
      <c r="W369" s="193"/>
      <c r="X369" s="193"/>
      <c r="Y369" s="193"/>
      <c r="Z369" s="193"/>
      <c r="AA369" s="193"/>
      <c r="AB369" s="193"/>
      <c r="AC369" s="193"/>
      <c r="AD369" s="232"/>
      <c r="AE369" s="193"/>
      <c r="AF369" s="193"/>
    </row>
    <row r="370" spans="1:32" ht="15.75" customHeight="1">
      <c r="A370" s="157"/>
      <c r="B370" s="157"/>
      <c r="C370" s="157"/>
      <c r="D370" s="193"/>
      <c r="E370"/>
      <c r="F370" s="193"/>
      <c r="G370" s="193"/>
      <c r="H370" s="193"/>
      <c r="I370" s="157"/>
      <c r="J370" s="193"/>
      <c r="K370" s="157"/>
      <c r="L370" s="193"/>
      <c r="M370" s="193"/>
      <c r="N370" s="193"/>
      <c r="O370" s="193"/>
      <c r="P370" s="193"/>
      <c r="Q370" s="193"/>
      <c r="R370" s="193"/>
      <c r="S370" s="157"/>
      <c r="T370" s="193"/>
      <c r="U370" s="157"/>
      <c r="V370" s="231"/>
      <c r="W370" s="193"/>
      <c r="X370" s="193"/>
      <c r="Y370" s="193"/>
      <c r="Z370" s="193"/>
      <c r="AA370" s="193"/>
      <c r="AB370" s="193"/>
      <c r="AC370" s="193"/>
      <c r="AD370" s="232"/>
      <c r="AE370" s="193"/>
      <c r="AF370" s="193"/>
    </row>
    <row r="371" spans="1:32" ht="15.75" customHeight="1">
      <c r="A371" s="157"/>
      <c r="B371" s="157"/>
      <c r="C371" s="157"/>
      <c r="D371" s="193"/>
      <c r="E371"/>
      <c r="F371" s="193"/>
      <c r="G371" s="193"/>
      <c r="H371" s="193"/>
      <c r="I371" s="157"/>
      <c r="J371" s="193"/>
      <c r="K371" s="157"/>
      <c r="L371" s="193"/>
      <c r="M371" s="193"/>
      <c r="N371" s="193"/>
      <c r="O371" s="193"/>
      <c r="P371" s="193"/>
      <c r="Q371" s="193"/>
      <c r="R371" s="193"/>
      <c r="S371" s="157"/>
      <c r="T371" s="193"/>
      <c r="U371" s="157"/>
      <c r="V371" s="231"/>
      <c r="W371" s="193"/>
      <c r="X371" s="193"/>
      <c r="Y371" s="193"/>
      <c r="Z371" s="193"/>
      <c r="AA371" s="193"/>
      <c r="AB371" s="193"/>
      <c r="AC371" s="193"/>
      <c r="AD371" s="232"/>
      <c r="AE371" s="193"/>
      <c r="AF371" s="193"/>
    </row>
    <row r="372" spans="1:32" ht="15.75" customHeight="1">
      <c r="A372" s="157"/>
      <c r="B372" s="157"/>
      <c r="C372" s="157"/>
      <c r="D372" s="193"/>
      <c r="E372"/>
      <c r="F372" s="193"/>
      <c r="G372" s="193"/>
      <c r="H372" s="193"/>
      <c r="I372" s="157"/>
      <c r="J372" s="193"/>
      <c r="K372" s="157"/>
      <c r="L372" s="193"/>
      <c r="M372" s="193"/>
      <c r="N372" s="193"/>
      <c r="O372" s="193"/>
      <c r="P372" s="193"/>
      <c r="Q372" s="193"/>
      <c r="R372" s="193"/>
      <c r="S372" s="157"/>
      <c r="T372" s="193"/>
      <c r="U372" s="157"/>
      <c r="V372" s="231"/>
      <c r="W372" s="193"/>
      <c r="X372" s="193"/>
      <c r="Y372" s="193"/>
      <c r="Z372" s="193"/>
      <c r="AA372" s="193"/>
      <c r="AB372" s="193"/>
      <c r="AC372" s="193"/>
      <c r="AD372" s="232"/>
      <c r="AE372" s="193"/>
      <c r="AF372" s="193"/>
    </row>
    <row r="373" spans="1:32" ht="15.75" customHeight="1">
      <c r="A373" s="157"/>
      <c r="B373" s="157"/>
      <c r="C373" s="157"/>
      <c r="D373" s="193"/>
      <c r="E373"/>
      <c r="F373" s="193"/>
      <c r="G373" s="193"/>
      <c r="H373" s="193"/>
      <c r="I373" s="157"/>
      <c r="J373" s="193"/>
      <c r="K373" s="157"/>
      <c r="L373" s="193"/>
      <c r="M373" s="193"/>
      <c r="N373" s="193"/>
      <c r="O373" s="193"/>
      <c r="P373" s="193"/>
      <c r="Q373" s="193"/>
      <c r="R373" s="193"/>
      <c r="S373" s="157"/>
      <c r="T373" s="193"/>
      <c r="U373" s="157"/>
      <c r="V373" s="231"/>
      <c r="W373" s="193"/>
      <c r="X373" s="193"/>
      <c r="Y373" s="193"/>
      <c r="Z373" s="193"/>
      <c r="AA373" s="193"/>
      <c r="AB373" s="193"/>
      <c r="AC373" s="193"/>
      <c r="AD373" s="232"/>
      <c r="AE373" s="193"/>
      <c r="AF373" s="193"/>
    </row>
    <row r="374" spans="1:32" ht="15.75" customHeight="1">
      <c r="A374" s="157"/>
      <c r="B374" s="157"/>
      <c r="C374" s="157"/>
      <c r="D374" s="193"/>
      <c r="E374"/>
      <c r="F374" s="193"/>
      <c r="G374" s="193"/>
      <c r="H374" s="193"/>
      <c r="I374" s="157"/>
      <c r="J374" s="193"/>
      <c r="K374" s="157"/>
      <c r="L374" s="193"/>
      <c r="M374" s="193"/>
      <c r="N374" s="193"/>
      <c r="O374" s="193"/>
      <c r="P374" s="193"/>
      <c r="Q374" s="193"/>
      <c r="R374" s="193"/>
      <c r="S374" s="157"/>
      <c r="T374" s="193"/>
      <c r="U374" s="157"/>
      <c r="V374" s="231"/>
      <c r="W374" s="193"/>
      <c r="X374" s="193"/>
      <c r="Y374" s="193"/>
      <c r="Z374" s="193"/>
      <c r="AA374" s="193"/>
      <c r="AB374" s="193"/>
      <c r="AC374" s="193"/>
      <c r="AD374" s="232"/>
      <c r="AE374" s="193"/>
      <c r="AF374" s="193"/>
    </row>
    <row r="375" spans="1:32" ht="15.75" customHeight="1">
      <c r="A375" s="157"/>
      <c r="B375" s="157"/>
      <c r="C375" s="157"/>
      <c r="D375" s="193"/>
      <c r="E375"/>
      <c r="F375" s="193"/>
      <c r="G375" s="193"/>
      <c r="H375" s="193"/>
      <c r="I375" s="157"/>
      <c r="J375" s="193"/>
      <c r="K375" s="157"/>
      <c r="L375" s="193"/>
      <c r="M375" s="193"/>
      <c r="N375" s="193"/>
      <c r="O375" s="193"/>
      <c r="P375" s="193"/>
      <c r="Q375" s="193"/>
      <c r="R375" s="193"/>
      <c r="S375" s="157"/>
      <c r="T375" s="193"/>
      <c r="U375" s="157"/>
      <c r="V375" s="231"/>
      <c r="W375" s="193"/>
      <c r="X375" s="193"/>
      <c r="Y375" s="193"/>
      <c r="Z375" s="193"/>
      <c r="AA375" s="193"/>
      <c r="AB375" s="193"/>
      <c r="AC375" s="193"/>
      <c r="AD375" s="232"/>
      <c r="AE375" s="193"/>
      <c r="AF375" s="193"/>
    </row>
    <row r="376" spans="1:32" ht="15.75" customHeight="1">
      <c r="A376" s="157"/>
      <c r="B376" s="157"/>
      <c r="C376" s="157"/>
      <c r="D376" s="193"/>
      <c r="E376"/>
      <c r="F376" s="193"/>
      <c r="G376" s="193"/>
      <c r="H376" s="193"/>
      <c r="I376" s="157"/>
      <c r="J376" s="193"/>
      <c r="K376" s="157"/>
      <c r="L376" s="193"/>
      <c r="M376" s="193"/>
      <c r="N376" s="193"/>
      <c r="O376" s="193"/>
      <c r="P376" s="193"/>
      <c r="Q376" s="193"/>
      <c r="R376" s="193"/>
      <c r="S376" s="157"/>
      <c r="T376" s="193"/>
      <c r="U376" s="157"/>
      <c r="V376" s="231"/>
      <c r="W376" s="193"/>
      <c r="X376" s="193"/>
      <c r="Y376" s="193"/>
      <c r="Z376" s="193"/>
      <c r="AA376" s="193"/>
      <c r="AB376" s="193"/>
      <c r="AC376" s="193"/>
      <c r="AD376" s="232"/>
      <c r="AE376" s="193"/>
      <c r="AF376" s="193"/>
    </row>
    <row r="377" spans="1:32" ht="15.75" customHeight="1">
      <c r="A377" s="157"/>
      <c r="B377" s="157"/>
      <c r="C377" s="157"/>
      <c r="D377" s="193"/>
      <c r="E377"/>
      <c r="F377" s="193"/>
      <c r="G377" s="193"/>
      <c r="H377" s="193"/>
      <c r="I377" s="157"/>
      <c r="J377" s="193"/>
      <c r="K377" s="157"/>
      <c r="L377" s="193"/>
      <c r="M377" s="193"/>
      <c r="N377" s="193"/>
      <c r="O377" s="193"/>
      <c r="P377" s="193"/>
      <c r="Q377" s="193"/>
      <c r="R377" s="193"/>
      <c r="S377" s="157"/>
      <c r="T377" s="193"/>
      <c r="U377" s="157"/>
      <c r="V377" s="231"/>
      <c r="W377" s="193"/>
      <c r="X377" s="193"/>
      <c r="Y377" s="193"/>
      <c r="Z377" s="193"/>
      <c r="AA377" s="193"/>
      <c r="AB377" s="193"/>
      <c r="AC377" s="193"/>
      <c r="AD377" s="232"/>
      <c r="AE377" s="193"/>
      <c r="AF377" s="193"/>
    </row>
    <row r="378" spans="1:32" ht="15.75" customHeight="1">
      <c r="A378" s="157"/>
      <c r="B378" s="157"/>
      <c r="C378" s="157"/>
      <c r="D378" s="193"/>
      <c r="E378"/>
      <c r="F378" s="193"/>
      <c r="G378" s="193"/>
      <c r="H378" s="193"/>
      <c r="I378" s="157"/>
      <c r="J378" s="193"/>
      <c r="K378" s="157"/>
      <c r="L378" s="193"/>
      <c r="M378" s="193"/>
      <c r="N378" s="193"/>
      <c r="O378" s="193"/>
      <c r="P378" s="193"/>
      <c r="Q378" s="193"/>
      <c r="R378" s="193"/>
      <c r="S378" s="157"/>
      <c r="T378" s="193"/>
      <c r="U378" s="157"/>
      <c r="V378" s="231"/>
      <c r="W378" s="193"/>
      <c r="X378" s="193"/>
      <c r="Y378" s="193"/>
      <c r="Z378" s="193"/>
      <c r="AA378" s="193"/>
      <c r="AB378" s="193"/>
      <c r="AC378" s="193"/>
      <c r="AD378" s="232"/>
      <c r="AE378" s="193"/>
      <c r="AF378" s="193"/>
    </row>
    <row r="379" spans="1:32" ht="15.75" customHeight="1">
      <c r="A379" s="157"/>
      <c r="B379" s="157"/>
      <c r="C379" s="157"/>
      <c r="D379" s="193"/>
      <c r="E379"/>
      <c r="F379" s="193"/>
      <c r="G379" s="193"/>
      <c r="H379" s="193"/>
      <c r="I379" s="157"/>
      <c r="J379" s="193"/>
      <c r="K379" s="157"/>
      <c r="L379" s="193"/>
      <c r="M379" s="193"/>
      <c r="N379" s="193"/>
      <c r="O379" s="193"/>
      <c r="P379" s="193"/>
      <c r="Q379" s="193"/>
      <c r="R379" s="193"/>
      <c r="S379" s="157"/>
      <c r="T379" s="193"/>
      <c r="U379" s="157"/>
      <c r="V379" s="231"/>
      <c r="W379" s="193"/>
      <c r="X379" s="193"/>
      <c r="Y379" s="193"/>
      <c r="Z379" s="193"/>
      <c r="AA379" s="193"/>
      <c r="AB379" s="193"/>
      <c r="AC379" s="193"/>
      <c r="AD379" s="232"/>
      <c r="AE379" s="193"/>
      <c r="AF379" s="193"/>
    </row>
    <row r="380" spans="1:32" ht="15.75" customHeight="1">
      <c r="A380" s="157"/>
      <c r="B380" s="157"/>
      <c r="C380" s="157"/>
      <c r="D380" s="193"/>
      <c r="E380"/>
      <c r="F380" s="193"/>
      <c r="G380" s="193"/>
      <c r="H380" s="193"/>
      <c r="I380" s="157"/>
      <c r="J380" s="193"/>
      <c r="K380" s="157"/>
      <c r="L380" s="193"/>
      <c r="M380" s="193"/>
      <c r="N380" s="193"/>
      <c r="O380" s="193"/>
      <c r="P380" s="193"/>
      <c r="Q380" s="193"/>
      <c r="R380" s="193"/>
      <c r="S380" s="157"/>
      <c r="T380" s="193"/>
      <c r="U380" s="157"/>
      <c r="V380" s="231"/>
      <c r="W380" s="193"/>
      <c r="X380" s="193"/>
      <c r="Y380" s="193"/>
      <c r="Z380" s="193"/>
      <c r="AA380" s="193"/>
      <c r="AB380" s="193"/>
      <c r="AC380" s="193"/>
      <c r="AD380" s="232"/>
      <c r="AE380" s="193"/>
      <c r="AF380" s="193"/>
    </row>
    <row r="381" spans="1:32" ht="15.75" customHeight="1">
      <c r="A381" s="157"/>
      <c r="B381" s="157"/>
      <c r="C381" s="157"/>
      <c r="D381" s="193"/>
      <c r="E381"/>
      <c r="F381" s="193"/>
      <c r="G381" s="193"/>
      <c r="H381" s="193"/>
      <c r="I381" s="157"/>
      <c r="J381" s="193"/>
      <c r="K381" s="157"/>
      <c r="L381" s="193"/>
      <c r="M381" s="193"/>
      <c r="N381" s="193"/>
      <c r="O381" s="193"/>
      <c r="P381" s="193"/>
      <c r="Q381" s="193"/>
      <c r="R381" s="193"/>
      <c r="S381" s="157"/>
      <c r="T381" s="193"/>
      <c r="U381" s="157"/>
      <c r="V381" s="231"/>
      <c r="W381" s="193"/>
      <c r="X381" s="193"/>
      <c r="Y381" s="193"/>
      <c r="Z381" s="193"/>
      <c r="AA381" s="193"/>
      <c r="AB381" s="193"/>
      <c r="AC381" s="193"/>
      <c r="AD381" s="232"/>
      <c r="AE381" s="193"/>
      <c r="AF381" s="193"/>
    </row>
    <row r="382" spans="1:32" ht="15.75" customHeight="1">
      <c r="A382" s="157"/>
      <c r="B382" s="157"/>
      <c r="C382" s="157"/>
      <c r="D382" s="193"/>
      <c r="E382"/>
      <c r="F382" s="193"/>
      <c r="G382" s="193"/>
      <c r="H382" s="193"/>
      <c r="I382" s="157"/>
      <c r="J382" s="193"/>
      <c r="K382" s="157"/>
      <c r="L382" s="193"/>
      <c r="M382" s="193"/>
      <c r="N382" s="193"/>
      <c r="O382" s="193"/>
      <c r="P382" s="193"/>
      <c r="Q382" s="193"/>
      <c r="R382" s="193"/>
      <c r="S382" s="157"/>
      <c r="T382" s="193"/>
      <c r="U382" s="157"/>
      <c r="V382" s="231"/>
      <c r="W382" s="193"/>
      <c r="X382" s="193"/>
      <c r="Y382" s="193"/>
      <c r="Z382" s="193"/>
      <c r="AA382" s="193"/>
      <c r="AB382" s="193"/>
      <c r="AC382" s="193"/>
      <c r="AD382" s="232"/>
      <c r="AE382" s="193"/>
      <c r="AF382" s="193"/>
    </row>
    <row r="383" spans="1:32" ht="15.75" customHeight="1">
      <c r="A383" s="157"/>
      <c r="B383" s="157"/>
      <c r="C383" s="157"/>
      <c r="D383" s="193"/>
      <c r="E383"/>
      <c r="F383" s="193"/>
      <c r="G383" s="193"/>
      <c r="H383" s="193"/>
      <c r="I383" s="157"/>
      <c r="J383" s="193"/>
      <c r="K383" s="157"/>
      <c r="L383" s="193"/>
      <c r="M383" s="193"/>
      <c r="N383" s="193"/>
      <c r="O383" s="193"/>
      <c r="P383" s="193"/>
      <c r="Q383" s="193"/>
      <c r="R383" s="193"/>
      <c r="S383" s="157"/>
      <c r="T383" s="193"/>
      <c r="U383" s="157"/>
      <c r="V383" s="231"/>
      <c r="W383" s="193"/>
      <c r="X383" s="193"/>
      <c r="Y383" s="193"/>
      <c r="Z383" s="193"/>
      <c r="AA383" s="193"/>
      <c r="AB383" s="193"/>
      <c r="AC383" s="193"/>
      <c r="AD383" s="232"/>
      <c r="AE383" s="193"/>
      <c r="AF383" s="193"/>
    </row>
    <row r="384" spans="1:32" ht="15.75" customHeight="1">
      <c r="A384" s="157"/>
      <c r="B384" s="157"/>
      <c r="C384" s="157"/>
      <c r="D384" s="193"/>
      <c r="E384"/>
      <c r="F384" s="193"/>
      <c r="G384" s="193"/>
      <c r="H384" s="193"/>
      <c r="I384" s="157"/>
      <c r="J384" s="193"/>
      <c r="K384" s="157"/>
      <c r="L384" s="193"/>
      <c r="M384" s="193"/>
      <c r="N384" s="193"/>
      <c r="O384" s="193"/>
      <c r="P384" s="193"/>
      <c r="Q384" s="193"/>
      <c r="R384" s="193"/>
      <c r="S384" s="157"/>
      <c r="T384" s="193"/>
      <c r="U384" s="157"/>
      <c r="V384" s="231"/>
      <c r="W384" s="193"/>
      <c r="X384" s="193"/>
      <c r="Y384" s="193"/>
      <c r="Z384" s="193"/>
      <c r="AA384" s="193"/>
      <c r="AB384" s="193"/>
      <c r="AC384" s="193"/>
      <c r="AD384" s="232"/>
      <c r="AE384" s="193"/>
      <c r="AF384" s="193"/>
    </row>
    <row r="385" spans="1:32" ht="15.75" customHeight="1">
      <c r="A385" s="157"/>
      <c r="B385" s="157"/>
      <c r="C385" s="157"/>
      <c r="D385" s="193"/>
      <c r="E385"/>
      <c r="F385" s="193"/>
      <c r="G385" s="193"/>
      <c r="H385" s="193"/>
      <c r="I385" s="157"/>
      <c r="J385" s="193"/>
      <c r="K385" s="157"/>
      <c r="L385" s="193"/>
      <c r="M385" s="193"/>
      <c r="N385" s="193"/>
      <c r="O385" s="193"/>
      <c r="P385" s="193"/>
      <c r="Q385" s="193"/>
      <c r="R385" s="193"/>
      <c r="S385" s="157"/>
      <c r="T385" s="193"/>
      <c r="U385" s="157"/>
      <c r="V385" s="231"/>
      <c r="W385" s="193"/>
      <c r="X385" s="193"/>
      <c r="Y385" s="193"/>
      <c r="Z385" s="193"/>
      <c r="AA385" s="193"/>
      <c r="AB385" s="193"/>
      <c r="AC385" s="193"/>
      <c r="AD385" s="232"/>
      <c r="AE385" s="193"/>
      <c r="AF385" s="193"/>
    </row>
    <row r="386" spans="1:32" ht="15.75" customHeight="1">
      <c r="A386" s="157"/>
      <c r="B386" s="157"/>
      <c r="C386" s="157"/>
      <c r="D386" s="193"/>
      <c r="E386"/>
      <c r="F386" s="193"/>
      <c r="G386" s="193"/>
      <c r="H386" s="193"/>
      <c r="I386" s="157"/>
      <c r="J386" s="193"/>
      <c r="K386" s="157"/>
      <c r="L386" s="193"/>
      <c r="M386" s="193"/>
      <c r="N386" s="193"/>
      <c r="O386" s="193"/>
      <c r="P386" s="193"/>
      <c r="Q386" s="193"/>
      <c r="R386" s="193"/>
      <c r="S386" s="157"/>
      <c r="T386" s="193"/>
      <c r="U386" s="157"/>
      <c r="V386" s="231"/>
      <c r="W386" s="193"/>
      <c r="X386" s="193"/>
      <c r="Y386" s="193"/>
      <c r="Z386" s="193"/>
      <c r="AA386" s="193"/>
      <c r="AB386" s="193"/>
      <c r="AC386" s="193"/>
      <c r="AD386" s="232"/>
      <c r="AE386" s="193"/>
      <c r="AF386" s="193"/>
    </row>
    <row r="387" spans="1:32" ht="15.75" customHeight="1">
      <c r="A387" s="157"/>
      <c r="B387" s="157"/>
      <c r="C387" s="157"/>
      <c r="D387" s="193"/>
      <c r="E387"/>
      <c r="F387" s="193"/>
      <c r="G387" s="193"/>
      <c r="H387" s="193"/>
      <c r="I387" s="157"/>
      <c r="J387" s="193"/>
      <c r="K387" s="157"/>
      <c r="L387" s="193"/>
      <c r="M387" s="193"/>
      <c r="N387" s="193"/>
      <c r="O387" s="193"/>
      <c r="P387" s="193"/>
      <c r="Q387" s="193"/>
      <c r="R387" s="193"/>
      <c r="S387" s="157"/>
      <c r="T387" s="193"/>
      <c r="U387" s="157"/>
      <c r="V387" s="231"/>
      <c r="W387" s="193"/>
      <c r="X387" s="193"/>
      <c r="Y387" s="193"/>
      <c r="Z387" s="193"/>
      <c r="AA387" s="193"/>
      <c r="AB387" s="193"/>
      <c r="AC387" s="193"/>
      <c r="AD387" s="232"/>
      <c r="AE387" s="193"/>
      <c r="AF387" s="193"/>
    </row>
    <row r="388" spans="1:32" ht="15.75" customHeight="1">
      <c r="A388" s="157"/>
      <c r="B388" s="157"/>
      <c r="C388" s="157"/>
      <c r="D388" s="193"/>
      <c r="E388"/>
      <c r="F388" s="193"/>
      <c r="G388" s="193"/>
      <c r="H388" s="193"/>
      <c r="I388" s="157"/>
      <c r="J388" s="193"/>
      <c r="K388" s="157"/>
      <c r="L388" s="193"/>
      <c r="M388" s="193"/>
      <c r="N388" s="193"/>
      <c r="O388" s="193"/>
      <c r="P388" s="193"/>
      <c r="Q388" s="193"/>
      <c r="R388" s="193"/>
      <c r="S388" s="157"/>
      <c r="T388" s="193"/>
      <c r="U388" s="157"/>
      <c r="V388" s="231"/>
      <c r="W388" s="193"/>
      <c r="X388" s="193"/>
      <c r="Y388" s="193"/>
      <c r="Z388" s="193"/>
      <c r="AA388" s="193"/>
      <c r="AB388" s="193"/>
      <c r="AC388" s="193"/>
      <c r="AD388" s="232"/>
      <c r="AE388" s="193"/>
      <c r="AF388" s="193"/>
    </row>
    <row r="389" spans="1:32" ht="15.75" customHeight="1">
      <c r="A389" s="157"/>
      <c r="B389" s="157"/>
      <c r="C389" s="157"/>
      <c r="D389" s="193"/>
      <c r="E389"/>
      <c r="F389" s="193"/>
      <c r="G389" s="193"/>
      <c r="H389" s="193"/>
      <c r="I389" s="157"/>
      <c r="J389" s="193"/>
      <c r="K389" s="157"/>
      <c r="L389" s="193"/>
      <c r="M389" s="193"/>
      <c r="N389" s="193"/>
      <c r="O389" s="193"/>
      <c r="P389" s="193"/>
      <c r="Q389" s="193"/>
      <c r="R389" s="193"/>
      <c r="S389" s="157"/>
      <c r="T389" s="193"/>
      <c r="U389" s="157"/>
      <c r="V389" s="231"/>
      <c r="W389" s="193"/>
      <c r="X389" s="193"/>
      <c r="Y389" s="193"/>
      <c r="Z389" s="193"/>
      <c r="AA389" s="193"/>
      <c r="AB389" s="193"/>
      <c r="AC389" s="193"/>
      <c r="AD389" s="232"/>
      <c r="AE389" s="193"/>
      <c r="AF389" s="193"/>
    </row>
    <row r="390" spans="1:32" ht="15.75" customHeight="1">
      <c r="A390" s="157"/>
      <c r="B390" s="157"/>
      <c r="C390" s="157"/>
      <c r="D390" s="193"/>
      <c r="E390"/>
      <c r="F390" s="193"/>
      <c r="G390" s="193"/>
      <c r="H390" s="193"/>
      <c r="I390" s="157"/>
      <c r="J390" s="193"/>
      <c r="K390" s="157"/>
      <c r="L390" s="193"/>
      <c r="M390" s="193"/>
      <c r="N390" s="193"/>
      <c r="O390" s="193"/>
      <c r="P390" s="193"/>
      <c r="Q390" s="193"/>
      <c r="R390" s="193"/>
      <c r="S390" s="157"/>
      <c r="T390" s="193"/>
      <c r="U390" s="157"/>
      <c r="V390" s="231"/>
      <c r="W390" s="193"/>
      <c r="X390" s="193"/>
      <c r="Y390" s="193"/>
      <c r="Z390" s="193"/>
      <c r="AA390" s="193"/>
      <c r="AB390" s="193"/>
      <c r="AC390" s="193"/>
      <c r="AD390" s="232"/>
      <c r="AE390" s="193"/>
      <c r="AF390" s="193"/>
    </row>
    <row r="391" spans="1:32" ht="15.75" customHeight="1">
      <c r="A391" s="157"/>
      <c r="B391" s="157"/>
      <c r="C391" s="157"/>
      <c r="D391" s="193"/>
      <c r="E391"/>
      <c r="F391" s="193"/>
      <c r="G391" s="193"/>
      <c r="H391" s="193"/>
      <c r="I391" s="157"/>
      <c r="J391" s="193"/>
      <c r="K391" s="157"/>
      <c r="L391" s="193"/>
      <c r="M391" s="193"/>
      <c r="N391" s="193"/>
      <c r="O391" s="193"/>
      <c r="P391" s="193"/>
      <c r="Q391" s="193"/>
      <c r="R391" s="193"/>
      <c r="S391" s="157"/>
      <c r="T391" s="193"/>
      <c r="U391" s="157"/>
      <c r="V391" s="231"/>
      <c r="W391" s="193"/>
      <c r="X391" s="193"/>
      <c r="Y391" s="193"/>
      <c r="Z391" s="193"/>
      <c r="AA391" s="193"/>
      <c r="AB391" s="193"/>
      <c r="AC391" s="193"/>
      <c r="AD391" s="232"/>
      <c r="AE391" s="193"/>
      <c r="AF391" s="193"/>
    </row>
    <row r="392" spans="1:32" ht="15.75" customHeight="1">
      <c r="A392" s="157"/>
      <c r="B392" s="157"/>
      <c r="C392" s="157"/>
      <c r="D392" s="193"/>
      <c r="E392"/>
      <c r="F392" s="193"/>
      <c r="G392" s="193"/>
      <c r="H392" s="193"/>
      <c r="I392" s="157"/>
      <c r="J392" s="193"/>
      <c r="K392" s="157"/>
      <c r="L392" s="193"/>
      <c r="M392" s="193"/>
      <c r="N392" s="193"/>
      <c r="O392" s="193"/>
      <c r="P392" s="193"/>
      <c r="Q392" s="193"/>
      <c r="R392" s="193"/>
      <c r="S392" s="157"/>
      <c r="T392" s="193"/>
      <c r="U392" s="157"/>
      <c r="V392" s="231"/>
      <c r="W392" s="193"/>
      <c r="X392" s="193"/>
      <c r="Y392" s="193"/>
      <c r="Z392" s="193"/>
      <c r="AA392" s="193"/>
      <c r="AB392" s="193"/>
      <c r="AC392" s="193"/>
      <c r="AD392" s="232"/>
      <c r="AE392" s="193"/>
      <c r="AF392" s="193"/>
    </row>
    <row r="393" spans="1:32" ht="15.75" customHeight="1">
      <c r="A393" s="157"/>
      <c r="B393" s="157"/>
      <c r="C393" s="157"/>
      <c r="D393" s="193"/>
      <c r="E393"/>
      <c r="F393" s="193"/>
      <c r="G393" s="193"/>
      <c r="H393" s="193"/>
      <c r="I393" s="157"/>
      <c r="J393" s="193"/>
      <c r="K393" s="157"/>
      <c r="L393" s="193"/>
      <c r="M393" s="193"/>
      <c r="N393" s="193"/>
      <c r="O393" s="193"/>
      <c r="P393" s="193"/>
      <c r="Q393" s="193"/>
      <c r="R393" s="193"/>
      <c r="S393" s="157"/>
      <c r="T393" s="193"/>
      <c r="U393" s="157"/>
      <c r="V393" s="231"/>
      <c r="W393" s="193"/>
      <c r="X393" s="193"/>
      <c r="Y393" s="193"/>
      <c r="Z393" s="193"/>
      <c r="AA393" s="193"/>
      <c r="AB393" s="193"/>
      <c r="AC393" s="193"/>
      <c r="AD393" s="232"/>
      <c r="AE393" s="193"/>
      <c r="AF393" s="193"/>
    </row>
    <row r="394" spans="1:32" ht="15.75" customHeight="1">
      <c r="A394" s="157"/>
      <c r="B394" s="157"/>
      <c r="C394" s="157"/>
      <c r="D394" s="193"/>
      <c r="E394"/>
      <c r="F394" s="193"/>
      <c r="G394" s="193"/>
      <c r="H394" s="193"/>
      <c r="I394" s="157"/>
      <c r="J394" s="193"/>
      <c r="K394" s="157"/>
      <c r="L394" s="193"/>
      <c r="M394" s="193"/>
      <c r="N394" s="193"/>
      <c r="O394" s="193"/>
      <c r="P394" s="193"/>
      <c r="Q394" s="193"/>
      <c r="R394" s="193"/>
      <c r="S394" s="157"/>
      <c r="T394" s="193"/>
      <c r="U394" s="157"/>
      <c r="V394" s="231"/>
      <c r="W394" s="193"/>
      <c r="X394" s="193"/>
      <c r="Y394" s="193"/>
      <c r="Z394" s="193"/>
      <c r="AA394" s="193"/>
      <c r="AB394" s="193"/>
      <c r="AC394" s="193"/>
      <c r="AD394" s="232"/>
      <c r="AE394" s="193"/>
      <c r="AF394" s="193"/>
    </row>
    <row r="395" spans="1:32" ht="15.75" customHeight="1">
      <c r="A395" s="157"/>
      <c r="B395" s="157"/>
      <c r="C395" s="157"/>
      <c r="D395" s="193"/>
      <c r="E395"/>
      <c r="F395" s="193"/>
      <c r="G395" s="193"/>
      <c r="H395" s="193"/>
      <c r="I395" s="157"/>
      <c r="J395" s="193"/>
      <c r="K395" s="157"/>
      <c r="L395" s="193"/>
      <c r="M395" s="193"/>
      <c r="N395" s="193"/>
      <c r="O395" s="193"/>
      <c r="P395" s="193"/>
      <c r="Q395" s="193"/>
      <c r="R395" s="193"/>
      <c r="S395" s="157"/>
      <c r="T395" s="193"/>
      <c r="U395" s="157"/>
      <c r="V395" s="231"/>
      <c r="W395" s="193"/>
      <c r="X395" s="193"/>
      <c r="Y395" s="193"/>
      <c r="Z395" s="193"/>
      <c r="AA395" s="193"/>
      <c r="AB395" s="193"/>
      <c r="AC395" s="193"/>
      <c r="AD395" s="232"/>
      <c r="AE395" s="193"/>
      <c r="AF395" s="193"/>
    </row>
    <row r="396" spans="1:32" ht="15.75" customHeight="1">
      <c r="A396" s="157"/>
      <c r="B396" s="157"/>
      <c r="C396" s="157"/>
      <c r="D396" s="193"/>
      <c r="E396"/>
      <c r="F396" s="193"/>
      <c r="G396" s="193"/>
      <c r="H396" s="193"/>
      <c r="I396" s="157"/>
      <c r="J396" s="193"/>
      <c r="K396" s="157"/>
      <c r="L396" s="193"/>
      <c r="M396" s="193"/>
      <c r="N396" s="193"/>
      <c r="O396" s="193"/>
      <c r="P396" s="193"/>
      <c r="Q396" s="193"/>
      <c r="R396" s="193"/>
      <c r="S396" s="157"/>
      <c r="T396" s="193"/>
      <c r="U396" s="157"/>
      <c r="V396" s="231"/>
      <c r="W396" s="193"/>
      <c r="X396" s="193"/>
      <c r="Y396" s="193"/>
      <c r="Z396" s="193"/>
      <c r="AA396" s="193"/>
      <c r="AB396" s="193"/>
      <c r="AC396" s="193"/>
      <c r="AD396" s="232"/>
      <c r="AE396" s="193"/>
      <c r="AF396" s="193"/>
    </row>
    <row r="397" spans="1:32" ht="15.75" customHeight="1">
      <c r="A397" s="157"/>
      <c r="B397" s="157"/>
      <c r="C397" s="157"/>
      <c r="D397" s="193"/>
      <c r="E397"/>
      <c r="F397" s="193"/>
      <c r="G397" s="193"/>
      <c r="H397" s="193"/>
      <c r="I397" s="157"/>
      <c r="J397" s="193"/>
      <c r="K397" s="157"/>
      <c r="L397" s="193"/>
      <c r="M397" s="193"/>
      <c r="N397" s="193"/>
      <c r="O397" s="193"/>
      <c r="P397" s="193"/>
      <c r="Q397" s="193"/>
      <c r="R397" s="193"/>
      <c r="S397" s="157"/>
      <c r="T397" s="193"/>
      <c r="U397" s="157"/>
      <c r="V397" s="231"/>
      <c r="W397" s="193"/>
      <c r="X397" s="193"/>
      <c r="Y397" s="193"/>
      <c r="Z397" s="193"/>
      <c r="AA397" s="193"/>
      <c r="AB397" s="193"/>
      <c r="AC397" s="193"/>
      <c r="AD397" s="232"/>
      <c r="AE397" s="193"/>
      <c r="AF397" s="193"/>
    </row>
    <row r="398" spans="1:32" ht="15.75" customHeight="1">
      <c r="A398" s="157"/>
      <c r="B398" s="157"/>
      <c r="C398" s="157"/>
      <c r="D398" s="193"/>
      <c r="E398"/>
      <c r="F398" s="193"/>
      <c r="G398" s="193"/>
      <c r="H398" s="193"/>
      <c r="I398" s="157"/>
      <c r="J398" s="193"/>
      <c r="K398" s="157"/>
      <c r="L398" s="193"/>
      <c r="M398" s="193"/>
      <c r="N398" s="193"/>
      <c r="O398" s="193"/>
      <c r="P398" s="193"/>
      <c r="Q398" s="193"/>
      <c r="R398" s="193"/>
      <c r="S398" s="157"/>
      <c r="T398" s="193"/>
      <c r="U398" s="157"/>
      <c r="V398" s="231"/>
      <c r="W398" s="193"/>
      <c r="X398" s="193"/>
      <c r="Y398" s="193"/>
      <c r="Z398" s="193"/>
      <c r="AA398" s="193"/>
      <c r="AB398" s="193"/>
      <c r="AC398" s="193"/>
      <c r="AD398" s="232"/>
      <c r="AE398" s="193"/>
      <c r="AF398" s="193"/>
    </row>
    <row r="399" spans="1:32" ht="15.75" customHeight="1">
      <c r="A399" s="157"/>
      <c r="B399" s="157"/>
      <c r="C399" s="157"/>
      <c r="D399" s="193"/>
      <c r="E399"/>
      <c r="F399" s="193"/>
      <c r="G399" s="193"/>
      <c r="H399" s="193"/>
      <c r="I399" s="157"/>
      <c r="J399" s="193"/>
      <c r="K399" s="157"/>
      <c r="L399" s="193"/>
      <c r="M399" s="193"/>
      <c r="N399" s="193"/>
      <c r="O399" s="193"/>
      <c r="P399" s="193"/>
      <c r="Q399" s="193"/>
      <c r="R399" s="193"/>
      <c r="S399" s="157"/>
      <c r="T399" s="193"/>
      <c r="U399" s="157"/>
      <c r="V399" s="231"/>
      <c r="W399" s="193"/>
      <c r="X399" s="193"/>
      <c r="Y399" s="193"/>
      <c r="Z399" s="193"/>
      <c r="AA399" s="193"/>
      <c r="AB399" s="193"/>
      <c r="AC399" s="193"/>
      <c r="AD399" s="232"/>
      <c r="AE399" s="193"/>
      <c r="AF399" s="193"/>
    </row>
    <row r="400" spans="1:32" ht="15.75" customHeight="1">
      <c r="A400" s="157"/>
      <c r="B400" s="157"/>
      <c r="C400" s="157"/>
      <c r="D400" s="193"/>
      <c r="E400"/>
      <c r="F400" s="193"/>
      <c r="G400" s="193"/>
      <c r="H400" s="193"/>
      <c r="I400" s="157"/>
      <c r="J400" s="193"/>
      <c r="K400" s="157"/>
      <c r="L400" s="193"/>
      <c r="M400" s="193"/>
      <c r="N400" s="193"/>
      <c r="O400" s="193"/>
      <c r="P400" s="193"/>
      <c r="Q400" s="193"/>
      <c r="R400" s="193"/>
      <c r="S400" s="157"/>
      <c r="T400" s="193"/>
      <c r="U400" s="157"/>
      <c r="V400" s="231"/>
      <c r="W400" s="193"/>
      <c r="X400" s="193"/>
      <c r="Y400" s="193"/>
      <c r="Z400" s="193"/>
      <c r="AA400" s="193"/>
      <c r="AB400" s="193"/>
      <c r="AC400" s="193"/>
      <c r="AD400" s="232"/>
      <c r="AE400" s="193"/>
      <c r="AF400" s="193"/>
    </row>
    <row r="401" spans="1:32" ht="15.75" customHeight="1">
      <c r="A401" s="157"/>
      <c r="B401" s="157"/>
      <c r="C401" s="157"/>
      <c r="D401" s="193"/>
      <c r="E401"/>
      <c r="F401" s="193"/>
      <c r="G401" s="193"/>
      <c r="H401" s="193"/>
      <c r="I401" s="157"/>
      <c r="J401" s="193"/>
      <c r="K401" s="157"/>
      <c r="L401" s="193"/>
      <c r="M401" s="193"/>
      <c r="N401" s="193"/>
      <c r="O401" s="193"/>
      <c r="P401" s="193"/>
      <c r="Q401" s="193"/>
      <c r="R401" s="193"/>
      <c r="S401" s="157"/>
      <c r="T401" s="193"/>
      <c r="U401" s="157"/>
      <c r="V401" s="231"/>
      <c r="W401" s="193"/>
      <c r="X401" s="193"/>
      <c r="Y401" s="193"/>
      <c r="Z401" s="193"/>
      <c r="AA401" s="193"/>
      <c r="AB401" s="193"/>
      <c r="AC401" s="193"/>
      <c r="AD401" s="232"/>
      <c r="AE401" s="193"/>
      <c r="AF401" s="193"/>
    </row>
    <row r="402" spans="1:32" ht="15.75" customHeight="1">
      <c r="A402" s="157"/>
      <c r="B402" s="157"/>
      <c r="C402" s="157"/>
      <c r="D402" s="193"/>
      <c r="E402"/>
      <c r="F402" s="193"/>
      <c r="G402" s="193"/>
      <c r="H402" s="193"/>
      <c r="I402" s="157"/>
      <c r="J402" s="193"/>
      <c r="K402" s="157"/>
      <c r="L402" s="193"/>
      <c r="M402" s="193"/>
      <c r="N402" s="193"/>
      <c r="O402" s="193"/>
      <c r="P402" s="193"/>
      <c r="Q402" s="193"/>
      <c r="R402" s="193"/>
      <c r="S402" s="157"/>
      <c r="T402" s="193"/>
      <c r="U402" s="157"/>
      <c r="V402" s="231"/>
      <c r="W402" s="193"/>
      <c r="X402" s="193"/>
      <c r="Y402" s="193"/>
      <c r="Z402" s="193"/>
      <c r="AA402" s="193"/>
      <c r="AB402" s="193"/>
      <c r="AC402" s="193"/>
      <c r="AD402" s="232"/>
      <c r="AE402" s="193"/>
      <c r="AF402" s="193"/>
    </row>
    <row r="403" spans="1:32" ht="15.75" customHeight="1">
      <c r="A403" s="157"/>
      <c r="B403" s="157"/>
      <c r="C403" s="157"/>
      <c r="D403" s="193"/>
      <c r="E403"/>
      <c r="F403" s="193"/>
      <c r="G403" s="193"/>
      <c r="H403" s="193"/>
      <c r="I403" s="157"/>
      <c r="J403" s="193"/>
      <c r="K403" s="157"/>
      <c r="L403" s="193"/>
      <c r="M403" s="193"/>
      <c r="N403" s="193"/>
      <c r="O403" s="193"/>
      <c r="P403" s="193"/>
      <c r="Q403" s="193"/>
      <c r="R403" s="193"/>
      <c r="S403" s="157"/>
      <c r="T403" s="193"/>
      <c r="U403" s="157"/>
      <c r="V403" s="231"/>
      <c r="W403" s="193"/>
      <c r="X403" s="193"/>
      <c r="Y403" s="193"/>
      <c r="Z403" s="193"/>
      <c r="AA403" s="193"/>
      <c r="AB403" s="193"/>
      <c r="AC403" s="193"/>
      <c r="AD403" s="232"/>
      <c r="AE403" s="193"/>
      <c r="AF403" s="193"/>
    </row>
    <row r="404" spans="1:32" ht="15.75" customHeight="1">
      <c r="A404" s="157"/>
      <c r="B404" s="157"/>
      <c r="C404" s="157"/>
      <c r="D404" s="193"/>
      <c r="E404"/>
      <c r="F404" s="193"/>
      <c r="G404" s="193"/>
      <c r="H404" s="193"/>
      <c r="I404" s="157"/>
      <c r="J404" s="193"/>
      <c r="K404" s="157"/>
      <c r="L404" s="193"/>
      <c r="M404" s="193"/>
      <c r="N404" s="193"/>
      <c r="O404" s="193"/>
      <c r="P404" s="193"/>
      <c r="Q404" s="193"/>
      <c r="R404" s="193"/>
      <c r="S404" s="157"/>
      <c r="T404" s="193"/>
      <c r="U404" s="157"/>
      <c r="V404" s="231"/>
      <c r="W404" s="193"/>
      <c r="X404" s="193"/>
      <c r="Y404" s="193"/>
      <c r="Z404" s="193"/>
      <c r="AA404" s="193"/>
      <c r="AB404" s="193"/>
      <c r="AC404" s="193"/>
      <c r="AD404" s="232"/>
      <c r="AE404" s="193"/>
      <c r="AF404" s="193"/>
    </row>
    <row r="405" spans="1:32" ht="15.75" customHeight="1">
      <c r="A405" s="157"/>
      <c r="B405" s="157"/>
      <c r="C405" s="157"/>
      <c r="D405" s="193"/>
      <c r="E405"/>
      <c r="F405" s="193"/>
      <c r="G405" s="193"/>
      <c r="H405" s="193"/>
      <c r="I405" s="157"/>
      <c r="J405" s="193"/>
      <c r="K405" s="157"/>
      <c r="L405" s="193"/>
      <c r="M405" s="193"/>
      <c r="N405" s="193"/>
      <c r="O405" s="193"/>
      <c r="P405" s="193"/>
      <c r="Q405" s="193"/>
      <c r="R405" s="193"/>
      <c r="S405" s="157"/>
      <c r="T405" s="193"/>
      <c r="U405" s="157"/>
      <c r="V405" s="231"/>
      <c r="W405" s="193"/>
      <c r="X405" s="193"/>
      <c r="Y405" s="193"/>
      <c r="Z405" s="193"/>
      <c r="AA405" s="193"/>
      <c r="AB405" s="193"/>
      <c r="AC405" s="193"/>
      <c r="AD405" s="232"/>
      <c r="AE405" s="193"/>
      <c r="AF405" s="193"/>
    </row>
    <row r="406" spans="1:32" ht="15.75" customHeight="1">
      <c r="A406" s="157"/>
      <c r="B406" s="157"/>
      <c r="C406" s="157"/>
      <c r="D406" s="193"/>
      <c r="E406"/>
      <c r="F406" s="193"/>
      <c r="G406" s="193"/>
      <c r="H406" s="193"/>
      <c r="I406" s="157"/>
      <c r="J406" s="193"/>
      <c r="K406" s="157"/>
      <c r="L406" s="193"/>
      <c r="M406" s="193"/>
      <c r="N406" s="193"/>
      <c r="O406" s="193"/>
      <c r="P406" s="193"/>
      <c r="Q406" s="193"/>
      <c r="R406" s="193"/>
      <c r="S406" s="157"/>
      <c r="T406" s="193"/>
      <c r="U406" s="157"/>
      <c r="V406" s="231"/>
      <c r="W406" s="193"/>
      <c r="X406" s="193"/>
      <c r="Y406" s="193"/>
      <c r="Z406" s="193"/>
      <c r="AA406" s="193"/>
      <c r="AB406" s="193"/>
      <c r="AC406" s="193"/>
      <c r="AD406" s="232"/>
      <c r="AE406" s="193"/>
      <c r="AF406" s="193"/>
    </row>
    <row r="407" spans="1:32" ht="15.75" customHeight="1">
      <c r="A407" s="157"/>
      <c r="B407" s="157"/>
      <c r="C407" s="157"/>
      <c r="D407" s="193"/>
      <c r="E407"/>
      <c r="F407" s="193"/>
      <c r="G407" s="193"/>
      <c r="H407" s="193"/>
      <c r="I407" s="157"/>
      <c r="J407" s="193"/>
      <c r="K407" s="157"/>
      <c r="L407" s="193"/>
      <c r="M407" s="193"/>
      <c r="N407" s="193"/>
      <c r="O407" s="193"/>
      <c r="P407" s="193"/>
      <c r="Q407" s="193"/>
      <c r="R407" s="193"/>
      <c r="S407" s="157"/>
      <c r="T407" s="193"/>
      <c r="U407" s="157"/>
      <c r="V407" s="231"/>
      <c r="W407" s="193"/>
      <c r="X407" s="193"/>
      <c r="Y407" s="193"/>
      <c r="Z407" s="193"/>
      <c r="AA407" s="193"/>
      <c r="AB407" s="193"/>
      <c r="AC407" s="193"/>
      <c r="AD407" s="232"/>
      <c r="AE407" s="193"/>
      <c r="AF407" s="193"/>
    </row>
    <row r="408" spans="1:32" ht="15.75" customHeight="1">
      <c r="A408" s="157"/>
      <c r="B408" s="157"/>
      <c r="C408" s="157"/>
      <c r="D408" s="193"/>
      <c r="E408"/>
      <c r="F408" s="193"/>
      <c r="G408" s="193"/>
      <c r="H408" s="193"/>
      <c r="I408" s="157"/>
      <c r="J408" s="193"/>
      <c r="K408" s="157"/>
      <c r="L408" s="193"/>
      <c r="M408" s="193"/>
      <c r="N408" s="193"/>
      <c r="O408" s="193"/>
      <c r="P408" s="193"/>
      <c r="Q408" s="193"/>
      <c r="R408" s="193"/>
      <c r="S408" s="157"/>
      <c r="T408" s="193"/>
      <c r="U408" s="157"/>
      <c r="V408" s="231"/>
      <c r="W408" s="193"/>
      <c r="X408" s="193"/>
      <c r="Y408" s="193"/>
      <c r="Z408" s="193"/>
      <c r="AA408" s="193"/>
      <c r="AB408" s="193"/>
      <c r="AC408" s="193"/>
      <c r="AD408" s="232"/>
      <c r="AE408" s="193"/>
      <c r="AF408" s="193"/>
    </row>
    <row r="409" spans="1:32" ht="15.75" customHeight="1">
      <c r="A409" s="157"/>
      <c r="B409" s="157"/>
      <c r="C409" s="157"/>
      <c r="D409" s="193"/>
      <c r="E409"/>
      <c r="F409" s="193"/>
      <c r="G409" s="193"/>
      <c r="H409" s="193"/>
      <c r="I409" s="157"/>
      <c r="J409" s="193"/>
      <c r="K409" s="157"/>
      <c r="L409" s="193"/>
      <c r="M409" s="193"/>
      <c r="N409" s="193"/>
      <c r="O409" s="193"/>
      <c r="P409" s="193"/>
      <c r="Q409" s="193"/>
      <c r="R409" s="193"/>
      <c r="S409" s="157"/>
      <c r="T409" s="193"/>
      <c r="U409" s="157"/>
      <c r="V409" s="231"/>
      <c r="W409" s="193"/>
      <c r="X409" s="193"/>
      <c r="Y409" s="193"/>
      <c r="Z409" s="193"/>
      <c r="AA409" s="193"/>
      <c r="AB409" s="193"/>
      <c r="AC409" s="193"/>
      <c r="AD409" s="232"/>
      <c r="AE409" s="193"/>
      <c r="AF409" s="193"/>
    </row>
    <row r="410" spans="1:32" ht="15.75" customHeight="1">
      <c r="A410" s="157"/>
      <c r="B410" s="157"/>
      <c r="C410" s="157"/>
      <c r="D410" s="193"/>
      <c r="E410"/>
      <c r="F410" s="193"/>
      <c r="G410" s="193"/>
      <c r="H410" s="193"/>
      <c r="I410" s="157"/>
      <c r="J410" s="193"/>
      <c r="K410" s="157"/>
      <c r="L410" s="193"/>
      <c r="M410" s="193"/>
      <c r="N410" s="193"/>
      <c r="O410" s="193"/>
      <c r="P410" s="193"/>
      <c r="Q410" s="193"/>
      <c r="R410" s="193"/>
      <c r="S410" s="157"/>
      <c r="T410" s="193"/>
      <c r="U410" s="157"/>
      <c r="V410" s="231"/>
      <c r="W410" s="193"/>
      <c r="X410" s="193"/>
      <c r="Y410" s="193"/>
      <c r="Z410" s="193"/>
      <c r="AA410" s="193"/>
      <c r="AB410" s="193"/>
      <c r="AC410" s="193"/>
      <c r="AD410" s="232"/>
      <c r="AE410" s="193"/>
      <c r="AF410" s="193"/>
    </row>
    <row r="411" spans="1:32" ht="15.75" customHeight="1">
      <c r="A411" s="157"/>
      <c r="B411" s="157"/>
      <c r="C411" s="157"/>
      <c r="D411" s="193"/>
      <c r="E411"/>
      <c r="F411" s="193"/>
      <c r="G411" s="193"/>
      <c r="H411" s="193"/>
      <c r="I411" s="157"/>
      <c r="J411" s="193"/>
      <c r="K411" s="157"/>
      <c r="L411" s="193"/>
      <c r="M411" s="193"/>
      <c r="N411" s="193"/>
      <c r="O411" s="193"/>
      <c r="P411" s="193"/>
      <c r="Q411" s="193"/>
      <c r="R411" s="193"/>
      <c r="S411" s="157"/>
      <c r="T411" s="193"/>
      <c r="U411" s="157"/>
      <c r="V411" s="231"/>
      <c r="W411" s="193"/>
      <c r="X411" s="193"/>
      <c r="Y411" s="193"/>
      <c r="Z411" s="193"/>
      <c r="AA411" s="193"/>
      <c r="AB411" s="193"/>
      <c r="AC411" s="193"/>
      <c r="AD411" s="232"/>
      <c r="AE411" s="193"/>
      <c r="AF411" s="193"/>
    </row>
    <row r="412" spans="1:32" ht="15.75" customHeight="1">
      <c r="A412" s="157"/>
      <c r="B412" s="157"/>
      <c r="C412" s="157"/>
      <c r="D412" s="193"/>
      <c r="E412"/>
      <c r="F412" s="193"/>
      <c r="G412" s="193"/>
      <c r="H412" s="193"/>
      <c r="I412" s="157"/>
      <c r="J412" s="193"/>
      <c r="K412" s="157"/>
      <c r="L412" s="193"/>
      <c r="M412" s="193"/>
      <c r="N412" s="193"/>
      <c r="O412" s="193"/>
      <c r="P412" s="193"/>
      <c r="Q412" s="193"/>
      <c r="R412" s="193"/>
      <c r="S412" s="157"/>
      <c r="T412" s="193"/>
      <c r="U412" s="157"/>
      <c r="V412" s="231"/>
      <c r="W412" s="193"/>
      <c r="X412" s="193"/>
      <c r="Y412" s="193"/>
      <c r="Z412" s="193"/>
      <c r="AA412" s="193"/>
      <c r="AB412" s="193"/>
      <c r="AC412" s="193"/>
      <c r="AD412" s="232"/>
      <c r="AE412" s="193"/>
      <c r="AF412" s="193"/>
    </row>
    <row r="413" spans="1:32" ht="15.75" customHeight="1">
      <c r="A413" s="157"/>
      <c r="B413" s="157"/>
      <c r="C413" s="157"/>
      <c r="D413" s="193"/>
      <c r="E413"/>
      <c r="F413" s="193"/>
      <c r="G413" s="193"/>
      <c r="H413" s="193"/>
      <c r="I413" s="157"/>
      <c r="J413" s="193"/>
      <c r="K413" s="157"/>
      <c r="L413" s="193"/>
      <c r="M413" s="193"/>
      <c r="N413" s="193"/>
      <c r="O413" s="193"/>
      <c r="P413" s="193"/>
      <c r="Q413" s="193"/>
      <c r="R413" s="193"/>
      <c r="S413" s="157"/>
      <c r="T413" s="193"/>
      <c r="U413" s="157"/>
      <c r="V413" s="231"/>
      <c r="W413" s="193"/>
      <c r="X413" s="193"/>
      <c r="Y413" s="193"/>
      <c r="Z413" s="193"/>
      <c r="AA413" s="193"/>
      <c r="AB413" s="193"/>
      <c r="AC413" s="193"/>
      <c r="AD413" s="232"/>
      <c r="AE413" s="193"/>
      <c r="AF413" s="193"/>
    </row>
    <row r="414" spans="1:32" ht="15.75" customHeight="1">
      <c r="A414" s="157"/>
      <c r="B414" s="157"/>
      <c r="C414" s="157"/>
      <c r="D414" s="193"/>
      <c r="E414"/>
      <c r="F414" s="193"/>
      <c r="G414" s="193"/>
      <c r="H414" s="193"/>
      <c r="I414" s="157"/>
      <c r="J414" s="193"/>
      <c r="K414" s="157"/>
      <c r="L414" s="193"/>
      <c r="M414" s="193"/>
      <c r="N414" s="193"/>
      <c r="O414" s="193"/>
      <c r="P414" s="193"/>
      <c r="Q414" s="193"/>
      <c r="R414" s="193"/>
      <c r="S414" s="157"/>
      <c r="T414" s="193"/>
      <c r="U414" s="157"/>
      <c r="V414" s="231"/>
      <c r="W414" s="193"/>
      <c r="X414" s="193"/>
      <c r="Y414" s="193"/>
      <c r="Z414" s="193"/>
      <c r="AA414" s="193"/>
      <c r="AB414" s="193"/>
      <c r="AC414" s="193"/>
      <c r="AD414" s="232"/>
      <c r="AE414" s="193"/>
      <c r="AF414" s="193"/>
    </row>
    <row r="415" spans="1:32" ht="15.75" customHeight="1">
      <c r="A415" s="157"/>
      <c r="B415" s="157"/>
      <c r="C415" s="157"/>
      <c r="D415" s="193"/>
      <c r="E415"/>
      <c r="F415" s="193"/>
      <c r="G415" s="193"/>
      <c r="H415" s="193"/>
      <c r="I415" s="157"/>
      <c r="J415" s="193"/>
      <c r="K415" s="157"/>
      <c r="L415" s="193"/>
      <c r="M415" s="193"/>
      <c r="N415" s="193"/>
      <c r="O415" s="193"/>
      <c r="P415" s="193"/>
      <c r="Q415" s="193"/>
      <c r="R415" s="193"/>
      <c r="S415" s="157"/>
      <c r="T415" s="193"/>
      <c r="U415" s="157"/>
      <c r="V415" s="231"/>
      <c r="W415" s="193"/>
      <c r="X415" s="193"/>
      <c r="Y415" s="193"/>
      <c r="Z415" s="193"/>
      <c r="AA415" s="193"/>
      <c r="AB415" s="193"/>
      <c r="AC415" s="193"/>
      <c r="AD415" s="232"/>
      <c r="AE415" s="193"/>
      <c r="AF415" s="193"/>
    </row>
    <row r="416" spans="1:32" ht="15.75" customHeight="1">
      <c r="A416" s="157"/>
      <c r="B416" s="157"/>
      <c r="C416" s="157"/>
      <c r="D416" s="193"/>
      <c r="E416"/>
      <c r="F416" s="193"/>
      <c r="G416" s="193"/>
      <c r="H416" s="193"/>
      <c r="I416" s="157"/>
      <c r="J416" s="193"/>
      <c r="K416" s="157"/>
      <c r="L416" s="193"/>
      <c r="M416" s="193"/>
      <c r="N416" s="193"/>
      <c r="O416" s="193"/>
      <c r="P416" s="193"/>
      <c r="Q416" s="193"/>
      <c r="R416" s="193"/>
      <c r="S416" s="157"/>
      <c r="T416" s="193"/>
      <c r="U416" s="157"/>
      <c r="V416" s="231"/>
      <c r="W416" s="193"/>
      <c r="X416" s="193"/>
      <c r="Y416" s="193"/>
      <c r="Z416" s="193"/>
      <c r="AA416" s="193"/>
      <c r="AB416" s="193"/>
      <c r="AC416" s="193"/>
      <c r="AD416" s="232"/>
      <c r="AE416" s="193"/>
      <c r="AF416" s="193"/>
    </row>
    <row r="417" spans="1:32" ht="15.75" customHeight="1">
      <c r="A417" s="157"/>
      <c r="B417" s="157"/>
      <c r="C417" s="157"/>
      <c r="D417" s="193"/>
      <c r="E417"/>
      <c r="F417" s="193"/>
      <c r="G417" s="193"/>
      <c r="H417" s="193"/>
      <c r="I417" s="157"/>
      <c r="J417" s="193"/>
      <c r="K417" s="157"/>
      <c r="L417" s="193"/>
      <c r="M417" s="193"/>
      <c r="N417" s="193"/>
      <c r="O417" s="193"/>
      <c r="P417" s="193"/>
      <c r="Q417" s="193"/>
      <c r="R417" s="193"/>
      <c r="S417" s="157"/>
      <c r="T417" s="193"/>
      <c r="U417" s="157"/>
      <c r="V417" s="231"/>
      <c r="W417" s="193"/>
      <c r="X417" s="193"/>
      <c r="Y417" s="193"/>
      <c r="Z417" s="193"/>
      <c r="AA417" s="193"/>
      <c r="AB417" s="193"/>
      <c r="AC417" s="193"/>
      <c r="AD417" s="232"/>
      <c r="AE417" s="193"/>
      <c r="AF417" s="193"/>
    </row>
    <row r="418" spans="1:32" ht="15.75" customHeight="1">
      <c r="A418" s="157"/>
      <c r="B418" s="157"/>
      <c r="C418" s="157"/>
      <c r="D418" s="193"/>
      <c r="E418"/>
      <c r="F418" s="193"/>
      <c r="G418" s="193"/>
      <c r="H418" s="193"/>
      <c r="I418" s="157"/>
      <c r="J418" s="193"/>
      <c r="K418" s="157"/>
      <c r="L418" s="193"/>
      <c r="M418" s="193"/>
      <c r="N418" s="193"/>
      <c r="O418" s="193"/>
      <c r="P418" s="193"/>
      <c r="Q418" s="193"/>
      <c r="R418" s="193"/>
      <c r="S418" s="157"/>
      <c r="T418" s="193"/>
      <c r="U418" s="157"/>
      <c r="V418" s="231"/>
      <c r="W418" s="193"/>
      <c r="X418" s="193"/>
      <c r="Y418" s="193"/>
      <c r="Z418" s="193"/>
      <c r="AA418" s="193"/>
      <c r="AB418" s="193"/>
      <c r="AC418" s="193"/>
      <c r="AD418" s="232"/>
      <c r="AE418" s="193"/>
      <c r="AF418" s="193"/>
    </row>
    <row r="419" spans="1:32" ht="15.75" customHeight="1">
      <c r="A419" s="157"/>
      <c r="B419" s="157"/>
      <c r="C419" s="157"/>
      <c r="D419" s="193"/>
      <c r="E419"/>
      <c r="F419" s="193"/>
      <c r="G419" s="193"/>
      <c r="H419" s="193"/>
      <c r="I419" s="157"/>
      <c r="J419" s="193"/>
      <c r="K419" s="157"/>
      <c r="L419" s="193"/>
      <c r="M419" s="193"/>
      <c r="N419" s="193"/>
      <c r="O419" s="193"/>
      <c r="P419" s="193"/>
      <c r="Q419" s="193"/>
      <c r="R419" s="193"/>
      <c r="S419" s="157"/>
      <c r="T419" s="193"/>
      <c r="U419" s="157"/>
      <c r="V419" s="231"/>
      <c r="W419" s="193"/>
      <c r="X419" s="193"/>
      <c r="Y419" s="193"/>
      <c r="Z419" s="193"/>
      <c r="AA419" s="193"/>
      <c r="AB419" s="193"/>
      <c r="AC419" s="193"/>
      <c r="AD419" s="232"/>
      <c r="AE419" s="193"/>
      <c r="AF419" s="193"/>
    </row>
    <row r="420" spans="1:32" ht="15.75" customHeight="1">
      <c r="A420" s="157"/>
      <c r="B420" s="157"/>
      <c r="C420" s="157"/>
      <c r="D420" s="193"/>
      <c r="E420"/>
      <c r="F420" s="193"/>
      <c r="G420" s="193"/>
      <c r="H420" s="193"/>
      <c r="I420" s="157"/>
      <c r="J420" s="193"/>
      <c r="K420" s="157"/>
      <c r="L420" s="193"/>
      <c r="M420" s="193"/>
      <c r="N420" s="193"/>
      <c r="O420" s="193"/>
      <c r="P420" s="193"/>
      <c r="Q420" s="193"/>
      <c r="R420" s="193"/>
      <c r="S420" s="157"/>
      <c r="T420" s="193"/>
      <c r="U420" s="157"/>
      <c r="V420" s="231"/>
      <c r="W420" s="193"/>
      <c r="X420" s="193"/>
      <c r="Y420" s="193"/>
      <c r="Z420" s="193"/>
      <c r="AA420" s="193"/>
      <c r="AB420" s="193"/>
      <c r="AC420" s="193"/>
      <c r="AD420" s="232"/>
      <c r="AE420" s="193"/>
      <c r="AF420" s="193"/>
    </row>
    <row r="421" spans="1:32" ht="15.75" customHeight="1">
      <c r="A421" s="157"/>
      <c r="B421" s="157"/>
      <c r="C421" s="157"/>
      <c r="D421" s="193"/>
      <c r="E421"/>
      <c r="F421" s="193"/>
      <c r="G421" s="193"/>
      <c r="H421" s="193"/>
      <c r="I421" s="157"/>
      <c r="J421" s="193"/>
      <c r="K421" s="157"/>
      <c r="L421" s="193"/>
      <c r="M421" s="193"/>
      <c r="N421" s="193"/>
      <c r="O421" s="193"/>
      <c r="P421" s="193"/>
      <c r="Q421" s="193"/>
      <c r="R421" s="193"/>
      <c r="S421" s="157"/>
      <c r="T421" s="193"/>
      <c r="U421" s="157"/>
      <c r="V421" s="231"/>
      <c r="W421" s="193"/>
      <c r="X421" s="193"/>
      <c r="Y421" s="193"/>
      <c r="Z421" s="193"/>
      <c r="AA421" s="193"/>
      <c r="AB421" s="193"/>
      <c r="AC421" s="193"/>
      <c r="AD421" s="232"/>
      <c r="AE421" s="193"/>
      <c r="AF421" s="193"/>
    </row>
    <row r="422" spans="1:32" ht="15.75" customHeight="1">
      <c r="A422" s="157"/>
      <c r="B422" s="157"/>
      <c r="C422" s="157"/>
      <c r="D422" s="193"/>
      <c r="E422"/>
      <c r="F422" s="193"/>
      <c r="G422" s="193"/>
      <c r="H422" s="193"/>
      <c r="I422" s="157"/>
      <c r="J422" s="193"/>
      <c r="K422" s="157"/>
      <c r="L422" s="193"/>
      <c r="M422" s="193"/>
      <c r="N422" s="193"/>
      <c r="O422" s="193"/>
      <c r="P422" s="193"/>
      <c r="Q422" s="193"/>
      <c r="R422" s="193"/>
      <c r="S422" s="157"/>
      <c r="T422" s="193"/>
      <c r="U422" s="157"/>
      <c r="V422" s="231"/>
      <c r="W422" s="193"/>
      <c r="X422" s="193"/>
      <c r="Y422" s="193"/>
      <c r="Z422" s="193"/>
      <c r="AA422" s="193"/>
      <c r="AB422" s="193"/>
      <c r="AC422" s="193"/>
      <c r="AD422" s="232"/>
      <c r="AE422" s="193"/>
      <c r="AF422" s="193"/>
    </row>
    <row r="423" spans="1:32" ht="15.75" customHeight="1">
      <c r="A423" s="157"/>
      <c r="B423" s="157"/>
      <c r="C423" s="157"/>
      <c r="D423" s="193"/>
      <c r="E423"/>
      <c r="F423" s="193"/>
      <c r="G423" s="193"/>
      <c r="H423" s="193"/>
      <c r="I423" s="157"/>
      <c r="J423" s="193"/>
      <c r="K423" s="157"/>
      <c r="L423" s="193"/>
      <c r="M423" s="193"/>
      <c r="N423" s="193"/>
      <c r="O423" s="193"/>
      <c r="P423" s="193"/>
      <c r="Q423" s="193"/>
      <c r="R423" s="193"/>
      <c r="S423" s="157"/>
      <c r="T423" s="193"/>
      <c r="U423" s="157"/>
      <c r="V423" s="231"/>
      <c r="W423" s="193"/>
      <c r="X423" s="193"/>
      <c r="Y423" s="193"/>
      <c r="Z423" s="193"/>
      <c r="AA423" s="193"/>
      <c r="AB423" s="193"/>
      <c r="AC423" s="193"/>
      <c r="AD423" s="232"/>
      <c r="AE423" s="193"/>
      <c r="AF423" s="193"/>
    </row>
    <row r="424" spans="1:32" ht="15.75" customHeight="1">
      <c r="A424" s="157"/>
      <c r="B424" s="157"/>
      <c r="C424" s="157"/>
      <c r="D424" s="193"/>
      <c r="E424"/>
      <c r="F424" s="193"/>
      <c r="G424" s="193"/>
      <c r="H424" s="193"/>
      <c r="I424" s="157"/>
      <c r="J424" s="193"/>
      <c r="K424" s="157"/>
      <c r="L424" s="193"/>
      <c r="M424" s="193"/>
      <c r="N424" s="193"/>
      <c r="O424" s="193"/>
      <c r="P424" s="193"/>
      <c r="Q424" s="193"/>
      <c r="R424" s="193"/>
      <c r="S424" s="157"/>
      <c r="T424" s="193"/>
      <c r="U424" s="157"/>
      <c r="V424" s="231"/>
      <c r="W424" s="193"/>
      <c r="X424" s="193"/>
      <c r="Y424" s="193"/>
      <c r="Z424" s="193"/>
      <c r="AA424" s="193"/>
      <c r="AB424" s="193"/>
      <c r="AC424" s="193"/>
      <c r="AD424" s="232"/>
      <c r="AE424" s="193"/>
      <c r="AF424" s="193"/>
    </row>
    <row r="425" spans="1:32" ht="15.75" customHeight="1">
      <c r="A425" s="157"/>
      <c r="B425" s="157"/>
      <c r="C425" s="157"/>
      <c r="D425" s="193"/>
      <c r="E425"/>
      <c r="F425" s="193"/>
      <c r="G425" s="193"/>
      <c r="H425" s="193"/>
      <c r="I425" s="157"/>
      <c r="J425" s="193"/>
      <c r="K425" s="157"/>
      <c r="L425" s="193"/>
      <c r="M425" s="193"/>
      <c r="N425" s="193"/>
      <c r="O425" s="193"/>
      <c r="P425" s="193"/>
      <c r="Q425" s="193"/>
      <c r="R425" s="193"/>
      <c r="S425" s="157"/>
      <c r="T425" s="193"/>
      <c r="U425" s="157"/>
      <c r="V425" s="231"/>
      <c r="W425" s="193"/>
      <c r="X425" s="193"/>
      <c r="Y425" s="193"/>
      <c r="Z425" s="193"/>
      <c r="AA425" s="193"/>
      <c r="AB425" s="193"/>
      <c r="AC425" s="193"/>
      <c r="AD425" s="232"/>
      <c r="AE425" s="193"/>
      <c r="AF425" s="193"/>
    </row>
    <row r="426" spans="1:32" ht="15.75" customHeight="1">
      <c r="A426" s="157"/>
      <c r="B426" s="157"/>
      <c r="C426" s="157"/>
      <c r="D426" s="193"/>
      <c r="E426"/>
      <c r="F426" s="193"/>
      <c r="G426" s="193"/>
      <c r="H426" s="193"/>
      <c r="I426" s="157"/>
      <c r="J426" s="193"/>
      <c r="K426" s="157"/>
      <c r="L426" s="193"/>
      <c r="M426" s="193"/>
      <c r="N426" s="193"/>
      <c r="O426" s="193"/>
      <c r="P426" s="193"/>
      <c r="Q426" s="193"/>
      <c r="R426" s="193"/>
      <c r="S426" s="157"/>
      <c r="T426" s="193"/>
      <c r="U426" s="157"/>
      <c r="V426" s="231"/>
      <c r="W426" s="193"/>
      <c r="X426" s="193"/>
      <c r="Y426" s="193"/>
      <c r="Z426" s="193"/>
      <c r="AA426" s="193"/>
      <c r="AB426" s="193"/>
      <c r="AC426" s="193"/>
      <c r="AD426" s="232"/>
      <c r="AE426" s="193"/>
      <c r="AF426" s="193"/>
    </row>
    <row r="427" spans="1:32" ht="15.75" customHeight="1">
      <c r="A427" s="157"/>
      <c r="B427" s="157"/>
      <c r="C427" s="157"/>
      <c r="D427" s="193"/>
      <c r="E427"/>
      <c r="F427" s="193"/>
      <c r="G427" s="193"/>
      <c r="H427" s="193"/>
      <c r="I427" s="157"/>
      <c r="J427" s="193"/>
      <c r="K427" s="157"/>
      <c r="L427" s="193"/>
      <c r="M427" s="193"/>
      <c r="N427" s="193"/>
      <c r="O427" s="193"/>
      <c r="P427" s="193"/>
      <c r="Q427" s="193"/>
      <c r="R427" s="193"/>
      <c r="S427" s="157"/>
      <c r="T427" s="193"/>
      <c r="U427" s="157"/>
      <c r="V427" s="231"/>
      <c r="W427" s="193"/>
      <c r="X427" s="193"/>
      <c r="Y427" s="193"/>
      <c r="Z427" s="193"/>
      <c r="AA427" s="193"/>
      <c r="AB427" s="193"/>
      <c r="AC427" s="193"/>
      <c r="AD427" s="232"/>
      <c r="AE427" s="193"/>
      <c r="AF427" s="193"/>
    </row>
    <row r="428" spans="1:32" ht="15.75" customHeight="1">
      <c r="A428" s="157"/>
      <c r="B428" s="157"/>
      <c r="C428" s="157"/>
      <c r="D428" s="193"/>
      <c r="E428"/>
      <c r="F428" s="193"/>
      <c r="G428" s="193"/>
      <c r="H428" s="193"/>
      <c r="I428" s="157"/>
      <c r="J428" s="193"/>
      <c r="K428" s="157"/>
      <c r="L428" s="193"/>
      <c r="M428" s="193"/>
      <c r="N428" s="193"/>
      <c r="O428" s="193"/>
      <c r="P428" s="193"/>
      <c r="Q428" s="193"/>
      <c r="R428" s="193"/>
      <c r="S428" s="157"/>
      <c r="T428" s="193"/>
      <c r="U428" s="157"/>
      <c r="V428" s="231"/>
      <c r="W428" s="193"/>
      <c r="X428" s="193"/>
      <c r="Y428" s="193"/>
      <c r="Z428" s="193"/>
      <c r="AA428" s="193"/>
      <c r="AB428" s="193"/>
      <c r="AC428" s="193"/>
      <c r="AD428" s="232"/>
      <c r="AE428" s="193"/>
      <c r="AF428" s="193"/>
    </row>
    <row r="429" spans="1:32" ht="15.75" customHeight="1">
      <c r="A429" s="157"/>
      <c r="B429" s="157"/>
      <c r="C429" s="157"/>
      <c r="D429" s="193"/>
      <c r="E429"/>
      <c r="F429" s="193"/>
      <c r="G429" s="193"/>
      <c r="H429" s="193"/>
      <c r="I429" s="157"/>
      <c r="J429" s="193"/>
      <c r="K429" s="157"/>
      <c r="L429" s="193"/>
      <c r="M429" s="193"/>
      <c r="N429" s="193"/>
      <c r="O429" s="193"/>
      <c r="P429" s="193"/>
      <c r="Q429" s="193"/>
      <c r="R429" s="193"/>
      <c r="S429" s="157"/>
      <c r="T429" s="193"/>
      <c r="U429" s="157"/>
      <c r="V429" s="231"/>
      <c r="W429" s="193"/>
      <c r="X429" s="193"/>
      <c r="Y429" s="193"/>
      <c r="Z429" s="193"/>
      <c r="AA429" s="193"/>
      <c r="AB429" s="193"/>
      <c r="AC429" s="193"/>
      <c r="AD429" s="232"/>
      <c r="AE429" s="193"/>
      <c r="AF429" s="193"/>
    </row>
    <row r="430" spans="1:32" ht="15.75" customHeight="1">
      <c r="A430" s="157"/>
      <c r="B430" s="157"/>
      <c r="C430" s="157"/>
      <c r="D430" s="193"/>
      <c r="E430"/>
      <c r="F430" s="193"/>
      <c r="G430" s="193"/>
      <c r="H430" s="193"/>
      <c r="I430" s="157"/>
      <c r="J430" s="193"/>
      <c r="K430" s="157"/>
      <c r="L430" s="193"/>
      <c r="M430" s="193"/>
      <c r="N430" s="193"/>
      <c r="O430" s="193"/>
      <c r="P430" s="193"/>
      <c r="Q430" s="193"/>
      <c r="R430" s="193"/>
      <c r="S430" s="157"/>
      <c r="T430" s="193"/>
      <c r="U430" s="157"/>
      <c r="V430" s="231"/>
      <c r="W430" s="193"/>
      <c r="X430" s="193"/>
      <c r="Y430" s="193"/>
      <c r="Z430" s="193"/>
      <c r="AA430" s="193"/>
      <c r="AB430" s="193"/>
      <c r="AC430" s="193"/>
      <c r="AD430" s="232"/>
      <c r="AE430" s="193"/>
      <c r="AF430" s="193"/>
    </row>
    <row r="431" spans="1:32" ht="15.75" customHeight="1">
      <c r="A431" s="157"/>
      <c r="B431" s="157"/>
      <c r="C431" s="157"/>
      <c r="D431" s="193"/>
      <c r="E431"/>
      <c r="F431" s="193"/>
      <c r="G431" s="193"/>
      <c r="H431" s="193"/>
      <c r="I431" s="157"/>
      <c r="J431" s="193"/>
      <c r="K431" s="157"/>
      <c r="L431" s="193"/>
      <c r="M431" s="193"/>
      <c r="N431" s="193"/>
      <c r="O431" s="193"/>
      <c r="P431" s="193"/>
      <c r="Q431" s="193"/>
      <c r="R431" s="193"/>
      <c r="S431" s="157"/>
      <c r="T431" s="193"/>
      <c r="U431" s="157"/>
      <c r="V431" s="231"/>
      <c r="W431" s="193"/>
      <c r="X431" s="193"/>
      <c r="Y431" s="193"/>
      <c r="Z431" s="193"/>
      <c r="AA431" s="193"/>
      <c r="AB431" s="193"/>
      <c r="AC431" s="193"/>
      <c r="AD431" s="232"/>
      <c r="AE431" s="193"/>
      <c r="AF431" s="193"/>
    </row>
    <row r="432" spans="1:32" ht="15.75" customHeight="1">
      <c r="A432" s="157"/>
      <c r="B432" s="157"/>
      <c r="C432" s="157"/>
      <c r="D432" s="193"/>
      <c r="E432"/>
      <c r="F432" s="193"/>
      <c r="G432" s="193"/>
      <c r="H432" s="193"/>
      <c r="I432" s="157"/>
      <c r="J432" s="193"/>
      <c r="K432" s="157"/>
      <c r="L432" s="193"/>
      <c r="M432" s="193"/>
      <c r="N432" s="193"/>
      <c r="O432" s="193"/>
      <c r="P432" s="193"/>
      <c r="Q432" s="193"/>
      <c r="R432" s="193"/>
      <c r="S432" s="157"/>
      <c r="T432" s="193"/>
      <c r="U432" s="157"/>
      <c r="V432" s="231"/>
      <c r="W432" s="193"/>
      <c r="X432" s="193"/>
      <c r="Y432" s="193"/>
      <c r="Z432" s="193"/>
      <c r="AA432" s="193"/>
      <c r="AB432" s="193"/>
      <c r="AC432" s="193"/>
      <c r="AD432" s="232"/>
      <c r="AE432" s="193"/>
      <c r="AF432" s="193"/>
    </row>
    <row r="433" spans="1:32" ht="15.75" customHeight="1">
      <c r="A433" s="157"/>
      <c r="B433" s="157"/>
      <c r="C433" s="157"/>
      <c r="D433" s="193"/>
      <c r="E433"/>
      <c r="F433" s="193"/>
      <c r="G433" s="193"/>
      <c r="H433" s="193"/>
      <c r="I433" s="157"/>
      <c r="J433" s="193"/>
      <c r="K433" s="157"/>
      <c r="L433" s="193"/>
      <c r="M433" s="193"/>
      <c r="N433" s="193"/>
      <c r="O433" s="193"/>
      <c r="P433" s="193"/>
      <c r="Q433" s="193"/>
      <c r="R433" s="193"/>
      <c r="S433" s="157"/>
      <c r="T433" s="193"/>
      <c r="U433" s="157"/>
      <c r="V433" s="231"/>
      <c r="W433" s="193"/>
      <c r="X433" s="193"/>
      <c r="Y433" s="193"/>
      <c r="Z433" s="193"/>
      <c r="AA433" s="193"/>
      <c r="AB433" s="193"/>
      <c r="AC433" s="193"/>
      <c r="AD433" s="232"/>
      <c r="AE433" s="193"/>
      <c r="AF433" s="193"/>
    </row>
    <row r="434" spans="1:32" ht="15.75" customHeight="1">
      <c r="A434" s="157"/>
      <c r="B434" s="157"/>
      <c r="C434" s="157"/>
      <c r="D434" s="193"/>
      <c r="E434"/>
      <c r="F434" s="193"/>
      <c r="G434" s="193"/>
      <c r="H434" s="193"/>
      <c r="I434" s="157"/>
      <c r="J434" s="193"/>
      <c r="K434" s="157"/>
      <c r="L434" s="193"/>
      <c r="M434" s="193"/>
      <c r="N434" s="193"/>
      <c r="O434" s="193"/>
      <c r="P434" s="193"/>
      <c r="Q434" s="193"/>
      <c r="R434" s="193"/>
      <c r="S434" s="157"/>
      <c r="T434" s="193"/>
      <c r="U434" s="157"/>
      <c r="V434" s="231"/>
      <c r="W434" s="193"/>
      <c r="X434" s="193"/>
      <c r="Y434" s="193"/>
      <c r="Z434" s="193"/>
      <c r="AA434" s="193"/>
      <c r="AB434" s="193"/>
      <c r="AC434" s="193"/>
      <c r="AD434" s="232"/>
      <c r="AE434" s="193"/>
      <c r="AF434" s="193"/>
    </row>
    <row r="435" spans="1:32" ht="15.75" customHeight="1">
      <c r="A435" s="157"/>
      <c r="B435" s="157"/>
      <c r="C435" s="157"/>
      <c r="D435" s="193"/>
      <c r="E435"/>
      <c r="F435" s="193"/>
      <c r="G435" s="193"/>
      <c r="H435" s="193"/>
      <c r="I435" s="157"/>
      <c r="J435" s="193"/>
      <c r="K435" s="157"/>
      <c r="L435" s="193"/>
      <c r="M435" s="193"/>
      <c r="N435" s="193"/>
      <c r="O435" s="193"/>
      <c r="P435" s="193"/>
      <c r="Q435" s="193"/>
      <c r="R435" s="193"/>
      <c r="S435" s="157"/>
      <c r="T435" s="193"/>
      <c r="U435" s="157"/>
      <c r="V435" s="231"/>
      <c r="W435" s="193"/>
      <c r="X435" s="193"/>
      <c r="Y435" s="193"/>
      <c r="Z435" s="193"/>
      <c r="AA435" s="193"/>
      <c r="AB435" s="193"/>
      <c r="AC435" s="193"/>
      <c r="AD435" s="232"/>
      <c r="AE435" s="193"/>
      <c r="AF435" s="193"/>
    </row>
    <row r="436" spans="1:32" ht="15.75" customHeight="1">
      <c r="A436" s="157"/>
      <c r="B436" s="157"/>
      <c r="C436" s="157"/>
      <c r="D436" s="193"/>
      <c r="E436"/>
      <c r="F436" s="193"/>
      <c r="G436" s="193"/>
      <c r="H436" s="193"/>
      <c r="I436" s="157"/>
      <c r="J436" s="193"/>
      <c r="K436" s="157"/>
      <c r="L436" s="193"/>
      <c r="M436" s="193"/>
      <c r="N436" s="193"/>
      <c r="O436" s="193"/>
      <c r="P436" s="193"/>
      <c r="Q436" s="193"/>
      <c r="R436" s="193"/>
      <c r="S436" s="157"/>
      <c r="T436" s="193"/>
      <c r="U436" s="157"/>
      <c r="V436" s="231"/>
      <c r="W436" s="193"/>
      <c r="X436" s="193"/>
      <c r="Y436" s="193"/>
      <c r="Z436" s="193"/>
      <c r="AA436" s="193"/>
      <c r="AB436" s="193"/>
      <c r="AC436" s="193"/>
      <c r="AD436" s="232"/>
      <c r="AE436" s="193"/>
      <c r="AF436" s="193"/>
    </row>
    <row r="437" spans="1:32" ht="15.75" customHeight="1">
      <c r="A437" s="157"/>
      <c r="B437" s="157"/>
      <c r="C437" s="157"/>
      <c r="D437" s="193"/>
      <c r="E437"/>
      <c r="F437" s="193"/>
      <c r="G437" s="193"/>
      <c r="H437" s="193"/>
      <c r="I437" s="157"/>
      <c r="J437" s="193"/>
      <c r="K437" s="157"/>
      <c r="L437" s="193"/>
      <c r="M437" s="193"/>
      <c r="N437" s="193"/>
      <c r="O437" s="193"/>
      <c r="P437" s="193"/>
      <c r="Q437" s="193"/>
      <c r="R437" s="193"/>
      <c r="S437" s="157"/>
      <c r="T437" s="193"/>
      <c r="U437" s="157"/>
      <c r="V437" s="231"/>
      <c r="W437" s="193"/>
      <c r="X437" s="193"/>
      <c r="Y437" s="193"/>
      <c r="Z437" s="193"/>
      <c r="AA437" s="193"/>
      <c r="AB437" s="193"/>
      <c r="AC437" s="193"/>
      <c r="AD437" s="232"/>
      <c r="AE437" s="193"/>
      <c r="AF437" s="193"/>
    </row>
    <row r="438" spans="1:32" ht="15.75" customHeight="1">
      <c r="A438" s="157"/>
      <c r="B438" s="157"/>
      <c r="C438" s="157"/>
      <c r="D438" s="193"/>
      <c r="E438"/>
      <c r="F438" s="193"/>
      <c r="G438" s="193"/>
      <c r="H438" s="193"/>
      <c r="I438" s="157"/>
      <c r="J438" s="193"/>
      <c r="K438" s="157"/>
      <c r="L438" s="193"/>
      <c r="M438" s="193"/>
      <c r="N438" s="193"/>
      <c r="O438" s="193"/>
      <c r="P438" s="193"/>
      <c r="Q438" s="193"/>
      <c r="R438" s="193"/>
      <c r="S438" s="157"/>
      <c r="T438" s="193"/>
      <c r="U438" s="157"/>
      <c r="V438" s="231"/>
      <c r="W438" s="193"/>
      <c r="X438" s="193"/>
      <c r="Y438" s="193"/>
      <c r="Z438" s="193"/>
      <c r="AA438" s="193"/>
      <c r="AB438" s="193"/>
      <c r="AC438" s="193"/>
      <c r="AD438" s="232"/>
      <c r="AE438" s="193"/>
      <c r="AF438" s="193"/>
    </row>
    <row r="439" spans="1:32" ht="15.75" customHeight="1">
      <c r="A439" s="157"/>
      <c r="B439" s="157"/>
      <c r="C439" s="157"/>
      <c r="D439" s="193"/>
      <c r="E439"/>
      <c r="F439" s="193"/>
      <c r="G439" s="193"/>
      <c r="H439" s="193"/>
      <c r="I439" s="157"/>
      <c r="J439" s="193"/>
      <c r="K439" s="157"/>
      <c r="L439" s="193"/>
      <c r="M439" s="193"/>
      <c r="N439" s="193"/>
      <c r="O439" s="193"/>
      <c r="P439" s="193"/>
      <c r="Q439" s="193"/>
      <c r="R439" s="193"/>
      <c r="S439" s="157"/>
      <c r="T439" s="193"/>
      <c r="U439" s="157"/>
      <c r="V439" s="231"/>
      <c r="W439" s="193"/>
      <c r="X439" s="193"/>
      <c r="Y439" s="193"/>
      <c r="Z439" s="193"/>
      <c r="AA439" s="193"/>
      <c r="AB439" s="193"/>
      <c r="AC439" s="193"/>
      <c r="AD439" s="232"/>
      <c r="AE439" s="193"/>
      <c r="AF439" s="193"/>
    </row>
    <row r="440" spans="1:32" ht="15.75" customHeight="1">
      <c r="A440" s="157"/>
      <c r="B440" s="157"/>
      <c r="C440" s="157"/>
      <c r="D440" s="193"/>
      <c r="E440"/>
      <c r="F440" s="193"/>
      <c r="G440" s="193"/>
      <c r="H440" s="193"/>
      <c r="I440" s="157"/>
      <c r="J440" s="193"/>
      <c r="K440" s="157"/>
      <c r="L440" s="193"/>
      <c r="M440" s="193"/>
      <c r="N440" s="193"/>
      <c r="O440" s="193"/>
      <c r="P440" s="193"/>
      <c r="Q440" s="193"/>
      <c r="R440" s="193"/>
      <c r="S440" s="157"/>
      <c r="T440" s="193"/>
      <c r="U440" s="157"/>
      <c r="V440" s="231"/>
      <c r="W440" s="193"/>
      <c r="X440" s="193"/>
      <c r="Y440" s="193"/>
      <c r="Z440" s="193"/>
      <c r="AA440" s="193"/>
      <c r="AB440" s="193"/>
      <c r="AC440" s="193"/>
      <c r="AD440" s="232"/>
      <c r="AE440" s="193"/>
      <c r="AF440" s="193"/>
    </row>
    <row r="441" spans="1:32" ht="15.75" customHeight="1">
      <c r="A441" s="157"/>
      <c r="B441" s="157"/>
      <c r="C441" s="157"/>
      <c r="D441" s="193"/>
      <c r="E441"/>
      <c r="F441" s="193"/>
      <c r="G441" s="193"/>
      <c r="H441" s="193"/>
      <c r="I441" s="157"/>
      <c r="J441" s="193"/>
      <c r="K441" s="157"/>
      <c r="L441" s="193"/>
      <c r="M441" s="193"/>
      <c r="N441" s="193"/>
      <c r="O441" s="193"/>
      <c r="P441" s="193"/>
      <c r="Q441" s="193"/>
      <c r="R441" s="193"/>
      <c r="S441" s="157"/>
      <c r="T441" s="193"/>
      <c r="U441" s="157"/>
      <c r="V441" s="231"/>
      <c r="W441" s="193"/>
      <c r="X441" s="193"/>
      <c r="Y441" s="193"/>
      <c r="Z441" s="193"/>
      <c r="AA441" s="193"/>
      <c r="AB441" s="193"/>
      <c r="AC441" s="193"/>
      <c r="AD441" s="232"/>
      <c r="AE441" s="193"/>
      <c r="AF441" s="193"/>
    </row>
    <row r="442" spans="1:32" ht="15.75" customHeight="1">
      <c r="A442" s="157"/>
      <c r="B442" s="157"/>
      <c r="C442" s="157"/>
      <c r="D442" s="193"/>
      <c r="E442"/>
      <c r="F442" s="193"/>
      <c r="G442" s="193"/>
      <c r="H442" s="193"/>
      <c r="I442" s="157"/>
      <c r="J442" s="193"/>
      <c r="K442" s="157"/>
      <c r="L442" s="193"/>
      <c r="M442" s="193"/>
      <c r="N442" s="193"/>
      <c r="O442" s="193"/>
      <c r="P442" s="193"/>
      <c r="Q442" s="193"/>
      <c r="R442" s="193"/>
      <c r="S442" s="157"/>
      <c r="T442" s="193"/>
      <c r="U442" s="157"/>
      <c r="V442" s="231"/>
      <c r="W442" s="193"/>
      <c r="X442" s="193"/>
      <c r="Y442" s="193"/>
      <c r="Z442" s="193"/>
      <c r="AA442" s="193"/>
      <c r="AB442" s="193"/>
      <c r="AC442" s="193"/>
      <c r="AD442" s="232"/>
      <c r="AE442" s="193"/>
      <c r="AF442" s="193"/>
    </row>
    <row r="443" spans="1:32" ht="15.75" customHeight="1">
      <c r="A443" s="157"/>
      <c r="B443" s="157"/>
      <c r="C443" s="157"/>
      <c r="D443" s="193"/>
      <c r="E443"/>
      <c r="F443" s="193"/>
      <c r="G443" s="193"/>
      <c r="H443" s="193"/>
      <c r="I443" s="157"/>
      <c r="J443" s="193"/>
      <c r="K443" s="157"/>
      <c r="L443" s="193"/>
      <c r="M443" s="193"/>
      <c r="N443" s="193"/>
      <c r="O443" s="193"/>
      <c r="P443" s="193"/>
      <c r="Q443" s="193"/>
      <c r="R443" s="193"/>
      <c r="S443" s="157"/>
      <c r="T443" s="193"/>
      <c r="U443" s="157"/>
      <c r="V443" s="231"/>
      <c r="W443" s="193"/>
      <c r="X443" s="193"/>
      <c r="Y443" s="193"/>
      <c r="Z443" s="193"/>
      <c r="AA443" s="193"/>
      <c r="AB443" s="193"/>
      <c r="AC443" s="193"/>
      <c r="AD443" s="232"/>
      <c r="AE443" s="193"/>
      <c r="AF443" s="193"/>
    </row>
    <row r="444" spans="1:32" ht="15.75" customHeight="1">
      <c r="A444" s="157"/>
      <c r="B444" s="157"/>
      <c r="C444" s="157"/>
      <c r="D444" s="193"/>
      <c r="E444"/>
      <c r="F444" s="193"/>
      <c r="G444" s="193"/>
      <c r="H444" s="193"/>
      <c r="I444" s="157"/>
      <c r="J444" s="193"/>
      <c r="K444" s="157"/>
      <c r="L444" s="193"/>
      <c r="M444" s="193"/>
      <c r="N444" s="193"/>
      <c r="O444" s="193"/>
      <c r="P444" s="193"/>
      <c r="Q444" s="193"/>
      <c r="R444" s="193"/>
      <c r="S444" s="157"/>
      <c r="T444" s="193"/>
      <c r="U444" s="157"/>
      <c r="V444" s="231"/>
      <c r="W444" s="193"/>
      <c r="X444" s="193"/>
      <c r="Y444" s="193"/>
      <c r="Z444" s="193"/>
      <c r="AA444" s="193"/>
      <c r="AB444" s="193"/>
      <c r="AC444" s="193"/>
      <c r="AD444" s="232"/>
      <c r="AE444" s="193"/>
      <c r="AF444" s="193"/>
    </row>
    <row r="445" spans="1:32" ht="15.75" customHeight="1">
      <c r="A445" s="157"/>
      <c r="B445" s="157"/>
      <c r="C445" s="157"/>
      <c r="D445" s="193"/>
      <c r="E445"/>
      <c r="F445" s="193"/>
      <c r="G445" s="193"/>
      <c r="H445" s="193"/>
      <c r="I445" s="157"/>
      <c r="J445" s="193"/>
      <c r="K445" s="157"/>
      <c r="L445" s="193"/>
      <c r="M445" s="193"/>
      <c r="N445" s="193"/>
      <c r="O445" s="193"/>
      <c r="P445" s="193"/>
      <c r="Q445" s="193"/>
      <c r="R445" s="193"/>
      <c r="S445" s="157"/>
      <c r="T445" s="193"/>
      <c r="U445" s="157"/>
      <c r="V445" s="231"/>
      <c r="W445" s="193"/>
      <c r="X445" s="193"/>
      <c r="Y445" s="193"/>
      <c r="Z445" s="193"/>
      <c r="AA445" s="193"/>
      <c r="AB445" s="193"/>
      <c r="AC445" s="193"/>
      <c r="AD445" s="232"/>
      <c r="AE445" s="193"/>
      <c r="AF445" s="193"/>
    </row>
    <row r="446" spans="1:32" ht="15.75" customHeight="1">
      <c r="A446" s="157"/>
      <c r="B446" s="157"/>
      <c r="C446" s="157"/>
      <c r="D446" s="193"/>
      <c r="E446"/>
      <c r="F446" s="193"/>
      <c r="G446" s="193"/>
      <c r="H446" s="193"/>
      <c r="I446" s="157"/>
      <c r="J446" s="193"/>
      <c r="K446" s="157"/>
      <c r="L446" s="193"/>
      <c r="M446" s="193"/>
      <c r="N446" s="193"/>
      <c r="O446" s="193"/>
      <c r="P446" s="193"/>
      <c r="Q446" s="193"/>
      <c r="R446" s="193"/>
      <c r="S446" s="157"/>
      <c r="T446" s="193"/>
      <c r="U446" s="157"/>
      <c r="V446" s="231"/>
      <c r="W446" s="193"/>
      <c r="X446" s="193"/>
      <c r="Y446" s="193"/>
      <c r="Z446" s="193"/>
      <c r="AA446" s="193"/>
      <c r="AB446" s="193"/>
      <c r="AC446" s="193"/>
      <c r="AD446" s="232"/>
      <c r="AE446" s="193"/>
      <c r="AF446" s="193"/>
    </row>
    <row r="447" spans="1:32" ht="15.75" customHeight="1">
      <c r="A447" s="157"/>
      <c r="B447" s="157"/>
      <c r="C447" s="157"/>
      <c r="D447" s="193"/>
      <c r="E447"/>
      <c r="F447" s="193"/>
      <c r="G447" s="193"/>
      <c r="H447" s="193"/>
      <c r="I447" s="157"/>
      <c r="J447" s="193"/>
      <c r="K447" s="157"/>
      <c r="L447" s="193"/>
      <c r="M447" s="193"/>
      <c r="N447" s="193"/>
      <c r="O447" s="193"/>
      <c r="P447" s="193"/>
      <c r="Q447" s="193"/>
      <c r="R447" s="193"/>
      <c r="S447" s="157"/>
      <c r="T447" s="193"/>
      <c r="U447" s="157"/>
      <c r="V447" s="231"/>
      <c r="W447" s="193"/>
      <c r="X447" s="193"/>
      <c r="Y447" s="193"/>
      <c r="Z447" s="193"/>
      <c r="AA447" s="193"/>
      <c r="AB447" s="193"/>
      <c r="AC447" s="193"/>
      <c r="AD447" s="232"/>
      <c r="AE447" s="193"/>
      <c r="AF447" s="193"/>
    </row>
    <row r="448" spans="1:32" ht="15.75" customHeight="1">
      <c r="A448" s="157"/>
      <c r="B448" s="157"/>
      <c r="C448" s="157"/>
      <c r="D448" s="193"/>
      <c r="E448"/>
      <c r="F448" s="193"/>
      <c r="G448" s="193"/>
      <c r="H448" s="193"/>
      <c r="I448" s="157"/>
      <c r="J448" s="193"/>
      <c r="K448" s="157"/>
      <c r="L448" s="193"/>
      <c r="M448" s="193"/>
      <c r="N448" s="193"/>
      <c r="O448" s="193"/>
      <c r="P448" s="193"/>
      <c r="Q448" s="193"/>
      <c r="R448" s="193"/>
      <c r="S448" s="157"/>
      <c r="T448" s="193"/>
      <c r="U448" s="157"/>
      <c r="V448" s="231"/>
      <c r="W448" s="193"/>
      <c r="X448" s="193"/>
      <c r="Y448" s="193"/>
      <c r="Z448" s="193"/>
      <c r="AA448" s="193"/>
      <c r="AB448" s="193"/>
      <c r="AC448" s="193"/>
      <c r="AD448" s="232"/>
      <c r="AE448" s="193"/>
      <c r="AF448" s="193"/>
    </row>
    <row r="449" spans="1:32" ht="15.75" customHeight="1">
      <c r="A449" s="157"/>
      <c r="B449" s="157"/>
      <c r="C449" s="157"/>
      <c r="D449" s="193"/>
      <c r="E449"/>
      <c r="F449" s="193"/>
      <c r="G449" s="193"/>
      <c r="H449" s="193"/>
      <c r="I449" s="157"/>
      <c r="J449" s="193"/>
      <c r="K449" s="157"/>
      <c r="L449" s="193"/>
      <c r="M449" s="193"/>
      <c r="N449" s="193"/>
      <c r="O449" s="193"/>
      <c r="P449" s="193"/>
      <c r="Q449" s="193"/>
      <c r="R449" s="193"/>
      <c r="S449" s="157"/>
      <c r="T449" s="193"/>
      <c r="U449" s="157"/>
      <c r="V449" s="231"/>
      <c r="W449" s="193"/>
      <c r="X449" s="193"/>
      <c r="Y449" s="193"/>
      <c r="Z449" s="193"/>
      <c r="AA449" s="193"/>
      <c r="AB449" s="193"/>
      <c r="AC449" s="193"/>
      <c r="AD449" s="232"/>
      <c r="AE449" s="193"/>
      <c r="AF449" s="193"/>
    </row>
    <row r="450" spans="1:32" ht="15.75" customHeight="1">
      <c r="A450" s="157"/>
      <c r="B450" s="157"/>
      <c r="C450" s="157"/>
      <c r="D450" s="193"/>
      <c r="E450"/>
      <c r="F450" s="193"/>
      <c r="G450" s="193"/>
      <c r="H450" s="193"/>
      <c r="I450" s="157"/>
      <c r="J450" s="193"/>
      <c r="K450" s="157"/>
      <c r="L450" s="193"/>
      <c r="M450" s="193"/>
      <c r="N450" s="193"/>
      <c r="O450" s="193"/>
      <c r="P450" s="193"/>
      <c r="Q450" s="193"/>
      <c r="R450" s="193"/>
      <c r="S450" s="157"/>
      <c r="T450" s="193"/>
      <c r="U450" s="157"/>
      <c r="V450" s="231"/>
      <c r="W450" s="193"/>
      <c r="X450" s="193"/>
      <c r="Y450" s="193"/>
      <c r="Z450" s="193"/>
      <c r="AA450" s="193"/>
      <c r="AB450" s="193"/>
      <c r="AC450" s="193"/>
      <c r="AD450" s="232"/>
      <c r="AE450" s="193"/>
      <c r="AF450" s="193"/>
    </row>
    <row r="451" spans="1:32" ht="15.75" customHeight="1">
      <c r="A451" s="157"/>
      <c r="B451" s="157"/>
      <c r="C451" s="157"/>
      <c r="D451" s="193"/>
      <c r="E451"/>
      <c r="F451" s="193"/>
      <c r="G451" s="193"/>
      <c r="H451" s="193"/>
      <c r="I451" s="157"/>
      <c r="J451" s="193"/>
      <c r="K451" s="157"/>
      <c r="L451" s="193"/>
      <c r="M451" s="193"/>
      <c r="N451" s="193"/>
      <c r="O451" s="193"/>
      <c r="P451" s="193"/>
      <c r="Q451" s="193"/>
      <c r="R451" s="193"/>
      <c r="S451" s="157"/>
      <c r="T451" s="193"/>
      <c r="U451" s="157"/>
      <c r="V451" s="231"/>
      <c r="W451" s="193"/>
      <c r="X451" s="193"/>
      <c r="Y451" s="193"/>
      <c r="Z451" s="193"/>
      <c r="AA451" s="193"/>
      <c r="AB451" s="193"/>
      <c r="AC451" s="193"/>
      <c r="AD451" s="232"/>
      <c r="AE451" s="193"/>
      <c r="AF451" s="193"/>
    </row>
    <row r="452" spans="1:32" ht="15.75" customHeight="1">
      <c r="A452" s="157"/>
      <c r="B452" s="157"/>
      <c r="C452" s="157"/>
      <c r="D452" s="193"/>
      <c r="E452"/>
      <c r="F452" s="193"/>
      <c r="G452" s="193"/>
      <c r="H452" s="193"/>
      <c r="I452" s="157"/>
      <c r="J452" s="193"/>
      <c r="K452" s="157"/>
      <c r="L452" s="193"/>
      <c r="M452" s="193"/>
      <c r="N452" s="193"/>
      <c r="O452" s="193"/>
      <c r="P452" s="193"/>
      <c r="Q452" s="193"/>
      <c r="R452" s="193"/>
      <c r="S452" s="157"/>
      <c r="T452" s="193"/>
      <c r="U452" s="157"/>
      <c r="V452" s="231"/>
      <c r="W452" s="193"/>
      <c r="X452" s="193"/>
      <c r="Y452" s="193"/>
      <c r="Z452" s="193"/>
      <c r="AA452" s="193"/>
      <c r="AB452" s="193"/>
      <c r="AC452" s="193"/>
      <c r="AD452" s="232"/>
      <c r="AE452" s="193"/>
      <c r="AF452" s="193"/>
    </row>
    <row r="453" spans="1:32" ht="15.75" customHeight="1">
      <c r="A453" s="157"/>
      <c r="B453" s="157"/>
      <c r="C453" s="157"/>
      <c r="D453" s="193"/>
      <c r="E453"/>
      <c r="F453" s="193"/>
      <c r="G453" s="193"/>
      <c r="H453" s="193"/>
      <c r="I453" s="157"/>
      <c r="J453" s="193"/>
      <c r="K453" s="157"/>
      <c r="L453" s="193"/>
      <c r="M453" s="193"/>
      <c r="N453" s="193"/>
      <c r="O453" s="193"/>
      <c r="P453" s="193"/>
      <c r="Q453" s="193"/>
      <c r="R453" s="193"/>
      <c r="S453" s="157"/>
      <c r="T453" s="193"/>
      <c r="U453" s="157"/>
      <c r="V453" s="231"/>
      <c r="W453" s="193"/>
      <c r="X453" s="193"/>
      <c r="Y453" s="193"/>
      <c r="Z453" s="193"/>
      <c r="AA453" s="193"/>
      <c r="AB453" s="193"/>
      <c r="AC453" s="193"/>
      <c r="AD453" s="232"/>
      <c r="AE453" s="193"/>
      <c r="AF453" s="193"/>
    </row>
    <row r="454" spans="1:32" ht="15.75" customHeight="1">
      <c r="A454" s="157"/>
      <c r="B454" s="157"/>
      <c r="C454" s="157"/>
      <c r="D454" s="193"/>
      <c r="E454"/>
      <c r="F454" s="193"/>
      <c r="G454" s="193"/>
      <c r="H454" s="193"/>
      <c r="I454" s="157"/>
      <c r="J454" s="193"/>
      <c r="K454" s="157"/>
      <c r="L454" s="193"/>
      <c r="M454" s="193"/>
      <c r="N454" s="193"/>
      <c r="O454" s="193"/>
      <c r="P454" s="193"/>
      <c r="Q454" s="193"/>
      <c r="R454" s="193"/>
      <c r="S454" s="157"/>
      <c r="T454" s="193"/>
      <c r="U454" s="157"/>
      <c r="V454" s="231"/>
      <c r="W454" s="193"/>
      <c r="X454" s="193"/>
      <c r="Y454" s="193"/>
      <c r="Z454" s="193"/>
      <c r="AA454" s="193"/>
      <c r="AB454" s="193"/>
      <c r="AC454" s="193"/>
      <c r="AD454" s="232"/>
      <c r="AE454" s="193"/>
      <c r="AF454" s="193"/>
    </row>
    <row r="455" spans="1:32" ht="15.75" customHeight="1">
      <c r="A455" s="157"/>
      <c r="B455" s="157"/>
      <c r="C455" s="157"/>
      <c r="D455" s="193"/>
      <c r="E455"/>
      <c r="F455" s="193"/>
      <c r="G455" s="193"/>
      <c r="H455" s="193"/>
      <c r="I455" s="157"/>
      <c r="J455" s="193"/>
      <c r="K455" s="157"/>
      <c r="L455" s="193"/>
      <c r="M455" s="193"/>
      <c r="N455" s="193"/>
      <c r="O455" s="193"/>
      <c r="P455" s="193"/>
      <c r="Q455" s="193"/>
      <c r="R455" s="193"/>
      <c r="S455" s="157"/>
      <c r="T455" s="193"/>
      <c r="U455" s="157"/>
      <c r="V455" s="231"/>
      <c r="W455" s="193"/>
      <c r="X455" s="193"/>
      <c r="Y455" s="193"/>
      <c r="Z455" s="193"/>
      <c r="AA455" s="193"/>
      <c r="AB455" s="193"/>
      <c r="AC455" s="193"/>
      <c r="AD455" s="232"/>
      <c r="AE455" s="193"/>
      <c r="AF455" s="193"/>
    </row>
    <row r="456" spans="1:32" ht="15.75" customHeight="1">
      <c r="A456" s="157"/>
      <c r="B456" s="157"/>
      <c r="C456" s="157"/>
      <c r="D456" s="193"/>
      <c r="E456"/>
      <c r="F456" s="193"/>
      <c r="G456" s="193"/>
      <c r="H456" s="193"/>
      <c r="I456" s="157"/>
      <c r="J456" s="193"/>
      <c r="K456" s="157"/>
      <c r="L456" s="193"/>
      <c r="M456" s="193"/>
      <c r="N456" s="193"/>
      <c r="O456" s="193"/>
      <c r="P456" s="193"/>
      <c r="Q456" s="193"/>
      <c r="R456" s="193"/>
      <c r="S456" s="157"/>
      <c r="T456" s="193"/>
      <c r="U456" s="157"/>
      <c r="V456" s="231"/>
      <c r="W456" s="193"/>
      <c r="X456" s="193"/>
      <c r="Y456" s="193"/>
      <c r="Z456" s="193"/>
      <c r="AA456" s="193"/>
      <c r="AB456" s="193"/>
      <c r="AC456" s="193"/>
      <c r="AD456" s="232"/>
      <c r="AE456" s="193"/>
      <c r="AF456" s="193"/>
    </row>
    <row r="457" spans="1:32" ht="15.75" customHeight="1">
      <c r="A457" s="157"/>
      <c r="B457" s="157"/>
      <c r="C457" s="157"/>
      <c r="D457" s="193"/>
      <c r="E457"/>
      <c r="F457" s="193"/>
      <c r="G457" s="193"/>
      <c r="H457" s="193"/>
      <c r="I457" s="157"/>
      <c r="J457" s="193"/>
      <c r="K457" s="157"/>
      <c r="L457" s="193"/>
      <c r="M457" s="193"/>
      <c r="N457" s="193"/>
      <c r="O457" s="193"/>
      <c r="P457" s="193"/>
      <c r="Q457" s="193"/>
      <c r="R457" s="193"/>
      <c r="S457" s="157"/>
      <c r="T457" s="193"/>
      <c r="U457" s="157"/>
      <c r="V457" s="231"/>
      <c r="W457" s="193"/>
      <c r="X457" s="193"/>
      <c r="Y457" s="193"/>
      <c r="Z457" s="193"/>
      <c r="AA457" s="193"/>
      <c r="AB457" s="193"/>
      <c r="AC457" s="193"/>
      <c r="AD457" s="232"/>
      <c r="AE457" s="193"/>
      <c r="AF457" s="193"/>
    </row>
    <row r="458" spans="1:32" ht="15.75" customHeight="1">
      <c r="A458" s="157"/>
      <c r="B458" s="157"/>
      <c r="C458" s="157"/>
      <c r="D458" s="193"/>
      <c r="E458"/>
      <c r="F458" s="193"/>
      <c r="G458" s="193"/>
      <c r="H458" s="193"/>
      <c r="I458" s="157"/>
      <c r="J458" s="193"/>
      <c r="K458" s="157"/>
      <c r="L458" s="193"/>
      <c r="M458" s="193"/>
      <c r="N458" s="193"/>
      <c r="O458" s="193"/>
      <c r="P458" s="193"/>
      <c r="Q458" s="193"/>
      <c r="R458" s="193"/>
      <c r="S458" s="157"/>
      <c r="T458" s="193"/>
      <c r="U458" s="157"/>
      <c r="V458" s="231"/>
      <c r="W458" s="193"/>
      <c r="X458" s="193"/>
      <c r="Y458" s="193"/>
      <c r="Z458" s="193"/>
      <c r="AA458" s="193"/>
      <c r="AB458" s="193"/>
      <c r="AC458" s="193"/>
      <c r="AD458" s="232"/>
      <c r="AE458" s="193"/>
      <c r="AF458" s="193"/>
    </row>
    <row r="459" spans="1:32" ht="15.75" customHeight="1">
      <c r="A459" s="157"/>
      <c r="B459" s="157"/>
      <c r="C459" s="157"/>
      <c r="D459" s="193"/>
      <c r="E459"/>
      <c r="F459" s="193"/>
      <c r="G459" s="193"/>
      <c r="H459" s="193"/>
      <c r="I459" s="157"/>
      <c r="J459" s="193"/>
      <c r="K459" s="157"/>
      <c r="L459" s="193"/>
      <c r="M459" s="193"/>
      <c r="N459" s="193"/>
      <c r="O459" s="193"/>
      <c r="P459" s="193"/>
      <c r="Q459" s="193"/>
      <c r="R459" s="193"/>
      <c r="S459" s="157"/>
      <c r="T459" s="193"/>
      <c r="U459" s="157"/>
      <c r="V459" s="231"/>
      <c r="W459" s="193"/>
      <c r="X459" s="193"/>
      <c r="Y459" s="193"/>
      <c r="Z459" s="193"/>
      <c r="AA459" s="193"/>
      <c r="AB459" s="193"/>
      <c r="AC459" s="193"/>
      <c r="AD459" s="232"/>
      <c r="AE459" s="193"/>
      <c r="AF459" s="193"/>
    </row>
    <row r="460" spans="1:32" ht="15.75" customHeight="1">
      <c r="A460" s="157"/>
      <c r="B460" s="157"/>
      <c r="C460" s="157"/>
      <c r="D460" s="193"/>
      <c r="E460"/>
      <c r="F460" s="193"/>
      <c r="G460" s="193"/>
      <c r="H460" s="193"/>
      <c r="I460" s="157"/>
      <c r="J460" s="193"/>
      <c r="K460" s="157"/>
      <c r="L460" s="193"/>
      <c r="M460" s="193"/>
      <c r="N460" s="193"/>
      <c r="O460" s="193"/>
      <c r="P460" s="193"/>
      <c r="Q460" s="193"/>
      <c r="R460" s="193"/>
      <c r="S460" s="157"/>
      <c r="T460" s="193"/>
      <c r="U460" s="157"/>
      <c r="V460" s="231"/>
      <c r="W460" s="193"/>
      <c r="X460" s="193"/>
      <c r="Y460" s="193"/>
      <c r="Z460" s="193"/>
      <c r="AA460" s="193"/>
      <c r="AB460" s="193"/>
      <c r="AC460" s="193"/>
      <c r="AD460" s="232"/>
      <c r="AE460" s="193"/>
      <c r="AF460" s="193"/>
    </row>
    <row r="461" spans="1:32" ht="15.75" customHeight="1">
      <c r="A461" s="157"/>
      <c r="B461" s="157"/>
      <c r="C461" s="157"/>
      <c r="D461" s="193"/>
      <c r="E461"/>
      <c r="F461" s="193"/>
      <c r="G461" s="193"/>
      <c r="H461" s="193"/>
      <c r="I461" s="157"/>
      <c r="J461" s="193"/>
      <c r="K461" s="157"/>
      <c r="L461" s="193"/>
      <c r="M461" s="193"/>
      <c r="N461" s="193"/>
      <c r="O461" s="193"/>
      <c r="P461" s="193"/>
      <c r="Q461" s="193"/>
      <c r="R461" s="193"/>
      <c r="S461" s="157"/>
      <c r="T461" s="193"/>
      <c r="U461" s="157"/>
      <c r="V461" s="231"/>
      <c r="W461" s="193"/>
      <c r="X461" s="193"/>
      <c r="Y461" s="193"/>
      <c r="Z461" s="193"/>
      <c r="AA461" s="193"/>
      <c r="AB461" s="193"/>
      <c r="AC461" s="193"/>
      <c r="AD461" s="232"/>
      <c r="AE461" s="193"/>
      <c r="AF461" s="193"/>
    </row>
    <row r="462" spans="1:32" ht="15.75" customHeight="1">
      <c r="A462" s="157"/>
      <c r="B462" s="157"/>
      <c r="C462" s="157"/>
      <c r="D462" s="193"/>
      <c r="E462"/>
      <c r="F462" s="193"/>
      <c r="G462" s="193"/>
      <c r="H462" s="193"/>
      <c r="I462" s="157"/>
      <c r="J462" s="193"/>
      <c r="K462" s="157"/>
      <c r="L462" s="193"/>
      <c r="M462" s="193"/>
      <c r="N462" s="193"/>
      <c r="O462" s="193"/>
      <c r="P462" s="193"/>
      <c r="Q462" s="193"/>
      <c r="R462" s="193"/>
      <c r="S462" s="157"/>
      <c r="T462" s="193"/>
      <c r="U462" s="157"/>
      <c r="V462" s="231"/>
      <c r="W462" s="193"/>
      <c r="X462" s="193"/>
      <c r="Y462" s="193"/>
      <c r="Z462" s="193"/>
      <c r="AA462" s="193"/>
      <c r="AB462" s="193"/>
      <c r="AC462" s="193"/>
      <c r="AD462" s="232"/>
      <c r="AE462" s="193"/>
      <c r="AF462" s="193"/>
    </row>
    <row r="463" spans="1:32" ht="15.75" customHeight="1">
      <c r="A463" s="157"/>
      <c r="B463" s="157"/>
      <c r="C463" s="157"/>
      <c r="D463" s="193"/>
      <c r="E463"/>
      <c r="F463" s="193"/>
      <c r="G463" s="193"/>
      <c r="H463" s="193"/>
      <c r="I463" s="157"/>
      <c r="J463" s="193"/>
      <c r="K463" s="157"/>
      <c r="L463" s="193"/>
      <c r="M463" s="193"/>
      <c r="N463" s="193"/>
      <c r="O463" s="193"/>
      <c r="P463" s="193"/>
      <c r="Q463" s="193"/>
      <c r="R463" s="193"/>
      <c r="S463" s="157"/>
      <c r="T463" s="193"/>
      <c r="U463" s="157"/>
      <c r="V463" s="231"/>
      <c r="W463" s="193"/>
      <c r="X463" s="193"/>
      <c r="Y463" s="193"/>
      <c r="Z463" s="193"/>
      <c r="AA463" s="193"/>
      <c r="AB463" s="193"/>
      <c r="AC463" s="193"/>
      <c r="AD463" s="232"/>
      <c r="AE463" s="193"/>
      <c r="AF463" s="193"/>
    </row>
    <row r="464" spans="1:32" ht="15.75" customHeight="1">
      <c r="A464" s="157"/>
      <c r="B464" s="157"/>
      <c r="C464" s="157"/>
      <c r="D464" s="193"/>
      <c r="E464"/>
      <c r="F464" s="193"/>
      <c r="G464" s="193"/>
      <c r="H464" s="193"/>
      <c r="I464" s="157"/>
      <c r="J464" s="193"/>
      <c r="K464" s="157"/>
      <c r="L464" s="193"/>
      <c r="M464" s="193"/>
      <c r="N464" s="193"/>
      <c r="O464" s="193"/>
      <c r="P464" s="193"/>
      <c r="Q464" s="193"/>
      <c r="R464" s="193"/>
      <c r="S464" s="157"/>
      <c r="T464" s="193"/>
      <c r="U464" s="157"/>
      <c r="V464" s="231"/>
      <c r="W464" s="193"/>
      <c r="X464" s="193"/>
      <c r="Y464" s="193"/>
      <c r="Z464" s="193"/>
      <c r="AA464" s="193"/>
      <c r="AB464" s="193"/>
      <c r="AC464" s="193"/>
      <c r="AD464" s="232"/>
      <c r="AE464" s="193"/>
      <c r="AF464" s="193"/>
    </row>
    <row r="465" spans="1:32" ht="15.75" customHeight="1">
      <c r="A465" s="157"/>
      <c r="B465" s="157"/>
      <c r="C465" s="157"/>
      <c r="D465" s="193"/>
      <c r="E465"/>
      <c r="F465" s="193"/>
      <c r="G465" s="193"/>
      <c r="H465" s="193"/>
      <c r="I465" s="157"/>
      <c r="J465" s="193"/>
      <c r="K465" s="157"/>
      <c r="L465" s="193"/>
      <c r="M465" s="193"/>
      <c r="N465" s="193"/>
      <c r="O465" s="193"/>
      <c r="P465" s="193"/>
      <c r="Q465" s="193"/>
      <c r="R465" s="193"/>
      <c r="S465" s="157"/>
      <c r="T465" s="193"/>
      <c r="U465" s="157"/>
      <c r="V465" s="231"/>
      <c r="W465" s="193"/>
      <c r="X465" s="193"/>
      <c r="Y465" s="193"/>
      <c r="Z465" s="193"/>
      <c r="AA465" s="193"/>
      <c r="AB465" s="193"/>
      <c r="AC465" s="193"/>
      <c r="AD465" s="232"/>
      <c r="AE465" s="193"/>
      <c r="AF465" s="193"/>
    </row>
    <row r="466" spans="1:32" ht="15.75" customHeight="1">
      <c r="A466" s="157"/>
      <c r="B466" s="157"/>
      <c r="C466" s="157"/>
      <c r="D466" s="193"/>
      <c r="E466"/>
      <c r="F466" s="193"/>
      <c r="G466" s="193"/>
      <c r="H466" s="193"/>
      <c r="I466" s="157"/>
      <c r="J466" s="193"/>
      <c r="K466" s="157"/>
      <c r="L466" s="193"/>
      <c r="M466" s="193"/>
      <c r="N466" s="193"/>
      <c r="O466" s="193"/>
      <c r="P466" s="193"/>
      <c r="Q466" s="193"/>
      <c r="R466" s="193"/>
      <c r="S466" s="157"/>
      <c r="T466" s="193"/>
      <c r="U466" s="157"/>
      <c r="V466" s="231"/>
      <c r="W466" s="193"/>
      <c r="X466" s="193"/>
      <c r="Y466" s="193"/>
      <c r="Z466" s="193"/>
      <c r="AA466" s="193"/>
      <c r="AB466" s="193"/>
      <c r="AC466" s="193"/>
      <c r="AD466" s="232"/>
      <c r="AE466" s="193"/>
      <c r="AF466" s="193"/>
    </row>
    <row r="467" spans="1:32" ht="15.75" customHeight="1">
      <c r="A467" s="157"/>
      <c r="B467" s="157"/>
      <c r="C467" s="157"/>
      <c r="D467" s="193"/>
      <c r="E467"/>
      <c r="F467" s="193"/>
      <c r="G467" s="193"/>
      <c r="H467" s="193"/>
      <c r="I467" s="157"/>
      <c r="J467" s="193"/>
      <c r="K467" s="157"/>
      <c r="L467" s="193"/>
      <c r="M467" s="193"/>
      <c r="N467" s="193"/>
      <c r="O467" s="193"/>
      <c r="P467" s="193"/>
      <c r="Q467" s="193"/>
      <c r="R467" s="193"/>
      <c r="S467" s="157"/>
      <c r="T467" s="193"/>
      <c r="U467" s="157"/>
      <c r="V467" s="231"/>
      <c r="W467" s="193"/>
      <c r="X467" s="193"/>
      <c r="Y467" s="193"/>
      <c r="Z467" s="193"/>
      <c r="AA467" s="193"/>
      <c r="AB467" s="193"/>
      <c r="AC467" s="193"/>
      <c r="AD467" s="232"/>
      <c r="AE467" s="193"/>
      <c r="AF467" s="193"/>
    </row>
    <row r="468" spans="1:32" ht="15.75" customHeight="1">
      <c r="A468" s="157"/>
      <c r="B468" s="157"/>
      <c r="C468" s="157"/>
      <c r="D468" s="193"/>
      <c r="E468"/>
      <c r="F468" s="193"/>
      <c r="G468" s="193"/>
      <c r="H468" s="193"/>
      <c r="I468" s="157"/>
      <c r="J468" s="193"/>
      <c r="K468" s="157"/>
      <c r="L468" s="193"/>
      <c r="M468" s="193"/>
      <c r="N468" s="193"/>
      <c r="O468" s="193"/>
      <c r="P468" s="193"/>
      <c r="Q468" s="193"/>
      <c r="R468" s="193"/>
      <c r="S468" s="157"/>
      <c r="T468" s="193"/>
      <c r="U468" s="157"/>
      <c r="V468" s="231"/>
      <c r="W468" s="193"/>
      <c r="X468" s="193"/>
      <c r="Y468" s="193"/>
      <c r="Z468" s="193"/>
      <c r="AA468" s="193"/>
      <c r="AB468" s="193"/>
      <c r="AC468" s="193"/>
      <c r="AD468" s="232"/>
      <c r="AE468" s="193"/>
      <c r="AF468" s="193"/>
    </row>
    <row r="469" spans="1:32" ht="15.75" customHeight="1">
      <c r="A469" s="157"/>
      <c r="B469" s="157"/>
      <c r="C469" s="157"/>
      <c r="D469" s="193"/>
      <c r="E469"/>
      <c r="F469" s="193"/>
      <c r="G469" s="193"/>
      <c r="H469" s="193"/>
      <c r="I469" s="157"/>
      <c r="J469" s="193"/>
      <c r="K469" s="157"/>
      <c r="L469" s="193"/>
      <c r="M469" s="193"/>
      <c r="N469" s="193"/>
      <c r="O469" s="193"/>
      <c r="P469" s="193"/>
      <c r="Q469" s="193"/>
      <c r="R469" s="193"/>
      <c r="S469" s="157"/>
      <c r="T469" s="193"/>
      <c r="U469" s="157"/>
      <c r="V469" s="231"/>
      <c r="W469" s="193"/>
      <c r="X469" s="193"/>
      <c r="Y469" s="193"/>
      <c r="Z469" s="193"/>
      <c r="AA469" s="193"/>
      <c r="AB469" s="193"/>
      <c r="AC469" s="193"/>
      <c r="AD469" s="232"/>
      <c r="AE469" s="193"/>
      <c r="AF469" s="193"/>
    </row>
    <row r="470" spans="1:32" ht="15.75" customHeight="1">
      <c r="A470" s="157"/>
      <c r="B470" s="157"/>
      <c r="C470" s="157"/>
      <c r="D470" s="193"/>
      <c r="E470"/>
      <c r="F470" s="193"/>
      <c r="G470" s="193"/>
      <c r="H470" s="193"/>
      <c r="I470" s="157"/>
      <c r="J470" s="193"/>
      <c r="K470" s="157"/>
      <c r="L470" s="193"/>
      <c r="M470" s="193"/>
      <c r="N470" s="193"/>
      <c r="O470" s="193"/>
      <c r="P470" s="193"/>
      <c r="Q470" s="193"/>
      <c r="R470" s="193"/>
      <c r="S470" s="157"/>
      <c r="T470" s="193"/>
      <c r="U470" s="157"/>
      <c r="V470" s="231"/>
      <c r="W470" s="193"/>
      <c r="X470" s="193"/>
      <c r="Y470" s="193"/>
      <c r="Z470" s="193"/>
      <c r="AA470" s="193"/>
      <c r="AB470" s="193"/>
      <c r="AC470" s="193"/>
      <c r="AD470" s="232"/>
      <c r="AE470" s="193"/>
      <c r="AF470" s="193"/>
    </row>
    <row r="471" spans="1:32" ht="15.75" customHeight="1">
      <c r="A471" s="157"/>
      <c r="B471" s="157"/>
      <c r="C471" s="157"/>
      <c r="D471" s="193"/>
      <c r="E471"/>
      <c r="F471" s="193"/>
      <c r="G471" s="193"/>
      <c r="H471" s="193"/>
      <c r="I471" s="157"/>
      <c r="J471" s="193"/>
      <c r="K471" s="157"/>
      <c r="L471" s="193"/>
      <c r="M471" s="193"/>
      <c r="N471" s="193"/>
      <c r="O471" s="193"/>
      <c r="P471" s="193"/>
      <c r="Q471" s="193"/>
      <c r="R471" s="193"/>
      <c r="S471" s="157"/>
      <c r="T471" s="193"/>
      <c r="U471" s="157"/>
      <c r="V471" s="231"/>
      <c r="W471" s="193"/>
      <c r="X471" s="193"/>
      <c r="Y471" s="193"/>
      <c r="Z471" s="193"/>
      <c r="AA471" s="193"/>
      <c r="AB471" s="193"/>
      <c r="AC471" s="193"/>
      <c r="AD471" s="232"/>
      <c r="AE471" s="193"/>
      <c r="AF471" s="193"/>
    </row>
    <row r="472" spans="1:32" ht="15.75" customHeight="1">
      <c r="A472" s="157"/>
      <c r="B472" s="157"/>
      <c r="C472" s="157"/>
      <c r="D472" s="193"/>
      <c r="E472"/>
      <c r="F472" s="193"/>
      <c r="G472" s="193"/>
      <c r="H472" s="193"/>
      <c r="I472" s="157"/>
      <c r="J472" s="193"/>
      <c r="K472" s="157"/>
      <c r="L472" s="193"/>
      <c r="M472" s="193"/>
      <c r="N472" s="193"/>
      <c r="O472" s="193"/>
      <c r="P472" s="193"/>
      <c r="Q472" s="193"/>
      <c r="R472" s="193"/>
      <c r="S472" s="157"/>
      <c r="T472" s="193"/>
      <c r="U472" s="157"/>
      <c r="V472" s="231"/>
      <c r="W472" s="193"/>
      <c r="X472" s="193"/>
      <c r="Y472" s="193"/>
      <c r="Z472" s="193"/>
      <c r="AA472" s="193"/>
      <c r="AB472" s="193"/>
      <c r="AC472" s="193"/>
      <c r="AD472" s="232"/>
      <c r="AE472" s="193"/>
      <c r="AF472" s="193"/>
    </row>
    <row r="473" spans="1:32" ht="15.75" customHeight="1">
      <c r="A473" s="157"/>
      <c r="B473" s="157"/>
      <c r="C473" s="157"/>
      <c r="D473" s="193"/>
      <c r="E473"/>
      <c r="F473" s="193"/>
      <c r="G473" s="193"/>
      <c r="H473" s="193"/>
      <c r="I473" s="157"/>
      <c r="J473" s="193"/>
      <c r="K473" s="157"/>
      <c r="L473" s="193"/>
      <c r="M473" s="193"/>
      <c r="N473" s="193"/>
      <c r="O473" s="193"/>
      <c r="P473" s="193"/>
      <c r="Q473" s="193"/>
      <c r="R473" s="193"/>
      <c r="S473" s="157"/>
      <c r="T473" s="193"/>
      <c r="U473" s="157"/>
      <c r="V473" s="231"/>
      <c r="W473" s="193"/>
      <c r="X473" s="193"/>
      <c r="Y473" s="193"/>
      <c r="Z473" s="193"/>
      <c r="AA473" s="193"/>
      <c r="AB473" s="193"/>
      <c r="AC473" s="193"/>
      <c r="AD473" s="232"/>
      <c r="AE473" s="193"/>
      <c r="AF473" s="193"/>
    </row>
    <row r="474" spans="1:32" ht="15.75" customHeight="1">
      <c r="A474" s="157"/>
      <c r="B474" s="157"/>
      <c r="C474" s="157"/>
      <c r="D474" s="193"/>
      <c r="E474"/>
      <c r="F474" s="193"/>
      <c r="G474" s="193"/>
      <c r="H474" s="193"/>
      <c r="I474" s="157"/>
      <c r="J474" s="193"/>
      <c r="K474" s="157"/>
      <c r="L474" s="193"/>
      <c r="M474" s="193"/>
      <c r="N474" s="193"/>
      <c r="O474" s="193"/>
      <c r="P474" s="193"/>
      <c r="Q474" s="193"/>
      <c r="R474" s="193"/>
      <c r="S474" s="157"/>
      <c r="T474" s="193"/>
      <c r="U474" s="157"/>
      <c r="V474" s="231"/>
      <c r="W474" s="193"/>
      <c r="X474" s="193"/>
      <c r="Y474" s="193"/>
      <c r="Z474" s="193"/>
      <c r="AA474" s="193"/>
      <c r="AB474" s="193"/>
      <c r="AC474" s="193"/>
      <c r="AD474" s="232"/>
      <c r="AE474" s="193"/>
      <c r="AF474" s="193"/>
    </row>
    <row r="475" spans="1:32" ht="15.75" customHeight="1">
      <c r="A475" s="157"/>
      <c r="B475" s="157"/>
      <c r="C475" s="157"/>
      <c r="D475" s="193"/>
      <c r="E475"/>
      <c r="F475" s="193"/>
      <c r="G475" s="193"/>
      <c r="H475" s="193"/>
      <c r="I475" s="157"/>
      <c r="J475" s="193"/>
      <c r="K475" s="157"/>
      <c r="L475" s="193"/>
      <c r="M475" s="193"/>
      <c r="N475" s="193"/>
      <c r="O475" s="193"/>
      <c r="P475" s="193"/>
      <c r="Q475" s="193"/>
      <c r="R475" s="193"/>
      <c r="S475" s="157"/>
      <c r="T475" s="193"/>
      <c r="U475" s="157"/>
      <c r="V475" s="231"/>
      <c r="W475" s="193"/>
      <c r="X475" s="193"/>
      <c r="Y475" s="193"/>
      <c r="Z475" s="193"/>
      <c r="AA475" s="193"/>
      <c r="AB475" s="193"/>
      <c r="AC475" s="193"/>
      <c r="AD475" s="232"/>
      <c r="AE475" s="193"/>
      <c r="AF475" s="193"/>
    </row>
    <row r="476" spans="1:32" ht="15.75" customHeight="1">
      <c r="A476" s="157"/>
      <c r="B476" s="157"/>
      <c r="C476" s="157"/>
      <c r="D476" s="193"/>
      <c r="E476"/>
      <c r="F476" s="193"/>
      <c r="G476" s="193"/>
      <c r="H476" s="193"/>
      <c r="I476" s="157"/>
      <c r="J476" s="193"/>
      <c r="K476" s="157"/>
      <c r="L476" s="193"/>
      <c r="M476" s="193"/>
      <c r="N476" s="193"/>
      <c r="O476" s="193"/>
      <c r="P476" s="193"/>
      <c r="Q476" s="193"/>
      <c r="R476" s="193"/>
      <c r="S476" s="157"/>
      <c r="T476" s="193"/>
      <c r="U476" s="157"/>
      <c r="V476" s="231"/>
      <c r="W476" s="193"/>
      <c r="X476" s="193"/>
      <c r="Y476" s="193"/>
      <c r="Z476" s="193"/>
      <c r="AA476" s="193"/>
      <c r="AB476" s="193"/>
      <c r="AC476" s="193"/>
      <c r="AD476" s="232"/>
      <c r="AE476" s="193"/>
      <c r="AF476" s="193"/>
    </row>
    <row r="477" spans="1:32" ht="15.75" customHeight="1">
      <c r="A477" s="157"/>
      <c r="B477" s="157"/>
      <c r="C477" s="157"/>
      <c r="D477" s="193"/>
      <c r="E477"/>
      <c r="F477" s="193"/>
      <c r="G477" s="193"/>
      <c r="H477" s="193"/>
      <c r="I477" s="157"/>
      <c r="J477" s="193"/>
      <c r="K477" s="157"/>
      <c r="L477" s="193"/>
      <c r="M477" s="193"/>
      <c r="N477" s="193"/>
      <c r="O477" s="193"/>
      <c r="P477" s="193"/>
      <c r="Q477" s="193"/>
      <c r="R477" s="193"/>
      <c r="S477" s="157"/>
      <c r="T477" s="193"/>
      <c r="U477" s="157"/>
      <c r="V477" s="231"/>
      <c r="W477" s="193"/>
      <c r="X477" s="193"/>
      <c r="Y477" s="193"/>
      <c r="Z477" s="193"/>
      <c r="AA477" s="193"/>
      <c r="AB477" s="193"/>
      <c r="AC477" s="193"/>
      <c r="AD477" s="232"/>
      <c r="AE477" s="193"/>
      <c r="AF477" s="193"/>
    </row>
    <row r="478" spans="1:32" ht="15.75" customHeight="1">
      <c r="A478" s="157"/>
      <c r="B478" s="157"/>
      <c r="C478" s="157"/>
      <c r="D478" s="193"/>
      <c r="E478"/>
      <c r="F478" s="193"/>
      <c r="G478" s="193"/>
      <c r="H478" s="193"/>
      <c r="I478" s="157"/>
      <c r="J478" s="193"/>
      <c r="K478" s="157"/>
      <c r="L478" s="193"/>
      <c r="M478" s="193"/>
      <c r="N478" s="193"/>
      <c r="O478" s="193"/>
      <c r="P478" s="193"/>
      <c r="Q478" s="193"/>
      <c r="R478" s="193"/>
      <c r="S478" s="157"/>
      <c r="T478" s="193"/>
      <c r="U478" s="157"/>
      <c r="V478" s="231"/>
      <c r="W478" s="193"/>
      <c r="X478" s="193"/>
      <c r="Y478" s="193"/>
      <c r="Z478" s="193"/>
      <c r="AA478" s="193"/>
      <c r="AB478" s="193"/>
      <c r="AC478" s="193"/>
      <c r="AD478" s="232"/>
      <c r="AE478" s="193"/>
      <c r="AF478" s="193"/>
    </row>
    <row r="479" spans="1:32" ht="15.75" customHeight="1">
      <c r="A479" s="157"/>
      <c r="B479" s="157"/>
      <c r="C479" s="157"/>
      <c r="D479" s="193"/>
      <c r="E479"/>
      <c r="F479" s="193"/>
      <c r="G479" s="193"/>
      <c r="H479" s="193"/>
      <c r="I479" s="157"/>
      <c r="J479" s="193"/>
      <c r="K479" s="157"/>
      <c r="L479" s="193"/>
      <c r="M479" s="193"/>
      <c r="N479" s="193"/>
      <c r="O479" s="193"/>
      <c r="P479" s="193"/>
      <c r="Q479" s="193"/>
      <c r="R479" s="193"/>
      <c r="S479" s="157"/>
      <c r="T479" s="193"/>
      <c r="U479" s="157"/>
      <c r="V479" s="231"/>
      <c r="W479" s="193"/>
      <c r="X479" s="193"/>
      <c r="Y479" s="193"/>
      <c r="Z479" s="193"/>
      <c r="AA479" s="193"/>
      <c r="AB479" s="193"/>
      <c r="AC479" s="193"/>
      <c r="AD479" s="232"/>
      <c r="AE479" s="193"/>
      <c r="AF479" s="193"/>
    </row>
    <row r="480" spans="1:32" ht="15.75" customHeight="1">
      <c r="A480" s="157"/>
      <c r="B480" s="157"/>
      <c r="C480" s="157"/>
      <c r="D480" s="193"/>
      <c r="E480"/>
      <c r="F480" s="193"/>
      <c r="G480" s="193"/>
      <c r="H480" s="193"/>
      <c r="I480" s="157"/>
      <c r="J480" s="193"/>
      <c r="K480" s="157"/>
      <c r="L480" s="193"/>
      <c r="M480" s="193"/>
      <c r="N480" s="193"/>
      <c r="O480" s="193"/>
      <c r="P480" s="193"/>
      <c r="Q480" s="193"/>
      <c r="R480" s="193"/>
      <c r="S480" s="157"/>
      <c r="T480" s="193"/>
      <c r="U480" s="157"/>
      <c r="V480" s="231"/>
      <c r="W480" s="193"/>
      <c r="X480" s="193"/>
      <c r="Y480" s="193"/>
      <c r="Z480" s="193"/>
      <c r="AA480" s="193"/>
      <c r="AB480" s="193"/>
      <c r="AC480" s="193"/>
      <c r="AD480" s="232"/>
      <c r="AE480" s="193"/>
      <c r="AF480" s="193"/>
    </row>
    <row r="481" spans="1:32" ht="15.75" customHeight="1">
      <c r="A481" s="157"/>
      <c r="B481" s="157"/>
      <c r="C481" s="157"/>
      <c r="D481" s="193"/>
      <c r="E481"/>
      <c r="F481" s="193"/>
      <c r="G481" s="193"/>
      <c r="H481" s="193"/>
      <c r="I481" s="157"/>
      <c r="J481" s="193"/>
      <c r="K481" s="157"/>
      <c r="L481" s="193"/>
      <c r="M481" s="193"/>
      <c r="N481" s="193"/>
      <c r="O481" s="193"/>
      <c r="P481" s="193"/>
      <c r="Q481" s="193"/>
      <c r="R481" s="193"/>
      <c r="S481" s="157"/>
      <c r="T481" s="193"/>
      <c r="U481" s="157"/>
      <c r="V481" s="231"/>
      <c r="W481" s="193"/>
      <c r="X481" s="193"/>
      <c r="Y481" s="193"/>
      <c r="Z481" s="193"/>
      <c r="AA481" s="193"/>
      <c r="AB481" s="193"/>
      <c r="AC481" s="193"/>
      <c r="AD481" s="232"/>
      <c r="AE481" s="193"/>
      <c r="AF481" s="193"/>
    </row>
    <row r="482" spans="1:32" ht="15.75" customHeight="1">
      <c r="A482" s="157"/>
      <c r="B482" s="157"/>
      <c r="C482" s="157"/>
      <c r="D482" s="193"/>
      <c r="E482"/>
      <c r="F482" s="193"/>
      <c r="G482" s="193"/>
      <c r="H482" s="193"/>
      <c r="I482" s="157"/>
      <c r="J482" s="193"/>
      <c r="K482" s="157"/>
      <c r="L482" s="193"/>
      <c r="M482" s="193"/>
      <c r="N482" s="193"/>
      <c r="O482" s="193"/>
      <c r="P482" s="193"/>
      <c r="Q482" s="193"/>
      <c r="R482" s="193"/>
      <c r="S482" s="157"/>
      <c r="T482" s="193"/>
      <c r="U482" s="157"/>
      <c r="V482" s="231"/>
      <c r="W482" s="193"/>
      <c r="X482" s="193"/>
      <c r="Y482" s="193"/>
      <c r="Z482" s="193"/>
      <c r="AA482" s="193"/>
      <c r="AB482" s="193"/>
      <c r="AC482" s="193"/>
      <c r="AD482" s="232"/>
      <c r="AE482" s="193"/>
      <c r="AF482" s="193"/>
    </row>
    <row r="483" spans="1:32" ht="15.75" customHeight="1">
      <c r="A483" s="157"/>
      <c r="B483" s="157"/>
      <c r="C483" s="157"/>
      <c r="D483" s="193"/>
      <c r="E483"/>
      <c r="F483" s="193"/>
      <c r="G483" s="193"/>
      <c r="H483" s="193"/>
      <c r="I483" s="157"/>
      <c r="J483" s="193"/>
      <c r="K483" s="157"/>
      <c r="L483" s="193"/>
      <c r="M483" s="193"/>
      <c r="N483" s="193"/>
      <c r="O483" s="193"/>
      <c r="P483" s="193"/>
      <c r="Q483" s="193"/>
      <c r="R483" s="193"/>
      <c r="S483" s="157"/>
      <c r="T483" s="193"/>
      <c r="U483" s="157"/>
      <c r="V483" s="231"/>
      <c r="W483" s="193"/>
      <c r="X483" s="193"/>
      <c r="Y483" s="193"/>
      <c r="Z483" s="193"/>
      <c r="AA483" s="193"/>
      <c r="AB483" s="193"/>
      <c r="AC483" s="193"/>
      <c r="AD483" s="232"/>
      <c r="AE483" s="193"/>
      <c r="AF483" s="193"/>
    </row>
    <row r="484" spans="1:32" ht="15.75" customHeight="1">
      <c r="A484" s="157"/>
      <c r="B484" s="157"/>
      <c r="C484" s="157"/>
      <c r="D484" s="193"/>
      <c r="E484"/>
      <c r="F484" s="193"/>
      <c r="G484" s="193"/>
      <c r="H484" s="193"/>
      <c r="I484" s="157"/>
      <c r="J484" s="193"/>
      <c r="K484" s="157"/>
      <c r="L484" s="193"/>
      <c r="M484" s="193"/>
      <c r="N484" s="193"/>
      <c r="O484" s="193"/>
      <c r="P484" s="193"/>
      <c r="Q484" s="193"/>
      <c r="R484" s="193"/>
      <c r="S484" s="157"/>
      <c r="T484" s="193"/>
      <c r="U484" s="157"/>
      <c r="V484" s="231"/>
      <c r="W484" s="193"/>
      <c r="X484" s="193"/>
      <c r="Y484" s="193"/>
      <c r="Z484" s="193"/>
      <c r="AA484" s="193"/>
      <c r="AB484" s="193"/>
      <c r="AC484" s="193"/>
      <c r="AD484" s="232"/>
      <c r="AE484" s="193"/>
      <c r="AF484" s="193"/>
    </row>
    <row r="485" spans="1:32" ht="15.75" customHeight="1">
      <c r="A485" s="157"/>
      <c r="B485" s="157"/>
      <c r="C485" s="157"/>
      <c r="D485" s="193"/>
      <c r="E485"/>
      <c r="F485" s="193"/>
      <c r="G485" s="193"/>
      <c r="H485" s="193"/>
      <c r="I485" s="157"/>
      <c r="J485" s="193"/>
      <c r="K485" s="157"/>
      <c r="L485" s="193"/>
      <c r="M485" s="193"/>
      <c r="N485" s="193"/>
      <c r="O485" s="193"/>
      <c r="P485" s="193"/>
      <c r="Q485" s="193"/>
      <c r="R485" s="193"/>
      <c r="S485" s="157"/>
      <c r="T485" s="193"/>
      <c r="U485" s="157"/>
      <c r="V485" s="231"/>
      <c r="W485" s="193"/>
      <c r="X485" s="193"/>
      <c r="Y485" s="193"/>
      <c r="Z485" s="193"/>
      <c r="AA485" s="193"/>
      <c r="AB485" s="193"/>
      <c r="AC485" s="193"/>
      <c r="AD485" s="232"/>
      <c r="AE485" s="193"/>
      <c r="AF485" s="193"/>
    </row>
    <row r="486" spans="1:32" ht="15.75" customHeight="1">
      <c r="A486" s="157"/>
      <c r="B486" s="157"/>
      <c r="C486" s="157"/>
      <c r="D486" s="193"/>
      <c r="E486"/>
      <c r="F486" s="193"/>
      <c r="G486" s="193"/>
      <c r="H486" s="193"/>
      <c r="I486" s="157"/>
      <c r="J486" s="193"/>
      <c r="K486" s="157"/>
      <c r="L486" s="193"/>
      <c r="M486" s="193"/>
      <c r="N486" s="193"/>
      <c r="O486" s="193"/>
      <c r="P486" s="193"/>
      <c r="Q486" s="193"/>
      <c r="R486" s="193"/>
      <c r="S486" s="157"/>
      <c r="T486" s="193"/>
      <c r="U486" s="157"/>
      <c r="V486" s="231"/>
      <c r="W486" s="193"/>
      <c r="X486" s="193"/>
      <c r="Y486" s="193"/>
      <c r="Z486" s="193"/>
      <c r="AA486" s="193"/>
      <c r="AB486" s="193"/>
      <c r="AC486" s="193"/>
      <c r="AD486" s="232"/>
      <c r="AE486" s="193"/>
      <c r="AF486" s="193"/>
    </row>
    <row r="487" spans="1:32" ht="15.75" customHeight="1">
      <c r="A487" s="157"/>
      <c r="B487" s="157"/>
      <c r="C487" s="157"/>
      <c r="D487" s="193"/>
      <c r="E487"/>
      <c r="F487" s="193"/>
      <c r="G487" s="193"/>
      <c r="H487" s="193"/>
      <c r="I487" s="157"/>
      <c r="J487" s="193"/>
      <c r="K487" s="157"/>
      <c r="L487" s="193"/>
      <c r="M487" s="193"/>
      <c r="N487" s="193"/>
      <c r="O487" s="193"/>
      <c r="P487" s="193"/>
      <c r="Q487" s="193"/>
      <c r="R487" s="193"/>
      <c r="S487" s="157"/>
      <c r="T487" s="193"/>
      <c r="U487" s="157"/>
      <c r="V487" s="231"/>
      <c r="W487" s="193"/>
      <c r="X487" s="193"/>
      <c r="Y487" s="193"/>
      <c r="Z487" s="193"/>
      <c r="AA487" s="193"/>
      <c r="AB487" s="193"/>
      <c r="AC487" s="193"/>
      <c r="AD487" s="232"/>
      <c r="AE487" s="193"/>
      <c r="AF487" s="193"/>
    </row>
    <row r="488" spans="1:32" ht="15.75" customHeight="1">
      <c r="A488" s="157"/>
      <c r="B488" s="157"/>
      <c r="C488" s="157"/>
      <c r="D488" s="193"/>
      <c r="E488"/>
      <c r="F488" s="193"/>
      <c r="G488" s="193"/>
      <c r="H488" s="193"/>
      <c r="I488" s="157"/>
      <c r="J488" s="193"/>
      <c r="K488" s="157"/>
      <c r="L488" s="193"/>
      <c r="M488" s="193"/>
      <c r="N488" s="193"/>
      <c r="O488" s="193"/>
      <c r="P488" s="193"/>
      <c r="Q488" s="193"/>
      <c r="R488" s="193"/>
      <c r="S488" s="157"/>
      <c r="T488" s="193"/>
      <c r="U488" s="157"/>
      <c r="V488" s="231"/>
      <c r="W488" s="193"/>
      <c r="X488" s="193"/>
      <c r="Y488" s="193"/>
      <c r="Z488" s="193"/>
      <c r="AA488" s="193"/>
      <c r="AB488" s="193"/>
      <c r="AC488" s="193"/>
      <c r="AD488" s="232"/>
      <c r="AE488" s="193"/>
      <c r="AF488" s="193"/>
    </row>
    <row r="489" spans="1:32" ht="15.75" customHeight="1">
      <c r="A489" s="157"/>
      <c r="B489" s="157"/>
      <c r="C489" s="157"/>
      <c r="D489" s="193"/>
      <c r="E489"/>
      <c r="F489" s="193"/>
      <c r="G489" s="193"/>
      <c r="H489" s="193"/>
      <c r="I489" s="157"/>
      <c r="J489" s="193"/>
      <c r="K489" s="157"/>
      <c r="L489" s="193"/>
      <c r="M489" s="193"/>
      <c r="N489" s="193"/>
      <c r="O489" s="193"/>
      <c r="P489" s="193"/>
      <c r="Q489" s="193"/>
      <c r="R489" s="193"/>
      <c r="S489" s="157"/>
      <c r="T489" s="193"/>
      <c r="U489" s="157"/>
      <c r="V489" s="231"/>
      <c r="W489" s="193"/>
      <c r="X489" s="193"/>
      <c r="Y489" s="193"/>
      <c r="Z489" s="193"/>
      <c r="AA489" s="193"/>
      <c r="AB489" s="193"/>
      <c r="AC489" s="193"/>
      <c r="AD489" s="232"/>
      <c r="AE489" s="193"/>
      <c r="AF489" s="193"/>
    </row>
    <row r="490" spans="1:32" ht="15.75" customHeight="1">
      <c r="A490" s="157"/>
      <c r="B490" s="157"/>
      <c r="C490" s="157"/>
      <c r="D490" s="193"/>
      <c r="E490"/>
      <c r="F490" s="193"/>
      <c r="G490" s="193"/>
      <c r="H490" s="193"/>
      <c r="I490" s="157"/>
      <c r="J490" s="193"/>
      <c r="K490" s="157"/>
      <c r="L490" s="193"/>
      <c r="M490" s="193"/>
      <c r="N490" s="193"/>
      <c r="O490" s="193"/>
      <c r="P490" s="193"/>
      <c r="Q490" s="193"/>
      <c r="R490" s="193"/>
      <c r="S490" s="157"/>
      <c r="T490" s="193"/>
      <c r="U490" s="157"/>
      <c r="V490" s="231"/>
      <c r="W490" s="193"/>
      <c r="X490" s="193"/>
      <c r="Y490" s="193"/>
      <c r="Z490" s="193"/>
      <c r="AA490" s="193"/>
      <c r="AB490" s="193"/>
      <c r="AC490" s="193"/>
      <c r="AD490" s="232"/>
      <c r="AE490" s="193"/>
      <c r="AF490" s="193"/>
    </row>
    <row r="491" spans="1:32" ht="15.75" customHeight="1">
      <c r="A491" s="157"/>
      <c r="B491" s="157"/>
      <c r="C491" s="157"/>
      <c r="D491" s="193"/>
      <c r="E491"/>
      <c r="F491" s="193"/>
      <c r="G491" s="193"/>
      <c r="H491" s="193"/>
      <c r="I491" s="157"/>
      <c r="J491" s="193"/>
      <c r="K491" s="157"/>
      <c r="L491" s="193"/>
      <c r="M491" s="193"/>
      <c r="N491" s="193"/>
      <c r="O491" s="193"/>
      <c r="P491" s="193"/>
      <c r="Q491" s="193"/>
      <c r="R491" s="193"/>
      <c r="S491" s="157"/>
      <c r="T491" s="193"/>
      <c r="U491" s="157"/>
      <c r="V491" s="231"/>
      <c r="W491" s="193"/>
      <c r="X491" s="193"/>
      <c r="Y491" s="193"/>
      <c r="Z491" s="193"/>
      <c r="AA491" s="193"/>
      <c r="AB491" s="193"/>
      <c r="AC491" s="193"/>
      <c r="AD491" s="232"/>
      <c r="AE491" s="193"/>
      <c r="AF491" s="193"/>
    </row>
    <row r="492" spans="1:32" ht="15.75" customHeight="1">
      <c r="A492" s="157"/>
      <c r="B492" s="157"/>
      <c r="C492" s="157"/>
      <c r="D492" s="193"/>
      <c r="E492"/>
      <c r="F492" s="193"/>
      <c r="G492" s="193"/>
      <c r="H492" s="193"/>
      <c r="I492" s="157"/>
      <c r="J492" s="193"/>
      <c r="K492" s="157"/>
      <c r="L492" s="193"/>
      <c r="M492" s="193"/>
      <c r="N492" s="193"/>
      <c r="O492" s="193"/>
      <c r="P492" s="193"/>
      <c r="Q492" s="193"/>
      <c r="R492" s="193"/>
      <c r="S492" s="157"/>
      <c r="T492" s="193"/>
      <c r="U492" s="157"/>
      <c r="V492" s="231"/>
      <c r="W492" s="193"/>
      <c r="X492" s="193"/>
      <c r="Y492" s="193"/>
      <c r="Z492" s="193"/>
      <c r="AA492" s="193"/>
      <c r="AB492" s="193"/>
      <c r="AC492" s="193"/>
      <c r="AD492" s="232"/>
      <c r="AE492" s="193"/>
      <c r="AF492" s="193"/>
    </row>
    <row r="493" spans="1:32" ht="15.75" customHeight="1">
      <c r="A493" s="157"/>
      <c r="B493" s="157"/>
      <c r="C493" s="157"/>
      <c r="D493" s="193"/>
      <c r="E493"/>
      <c r="F493" s="193"/>
      <c r="G493" s="193"/>
      <c r="H493" s="193"/>
      <c r="I493" s="157"/>
      <c r="J493" s="193"/>
      <c r="K493" s="157"/>
      <c r="L493" s="193"/>
      <c r="M493" s="193"/>
      <c r="N493" s="193"/>
      <c r="O493" s="193"/>
      <c r="P493" s="193"/>
      <c r="Q493" s="193"/>
      <c r="R493" s="193"/>
      <c r="S493" s="157"/>
      <c r="T493" s="193"/>
      <c r="U493" s="157"/>
      <c r="V493" s="231"/>
      <c r="W493" s="193"/>
      <c r="X493" s="193"/>
      <c r="Y493" s="193"/>
      <c r="Z493" s="193"/>
      <c r="AA493" s="193"/>
      <c r="AB493" s="193"/>
      <c r="AC493" s="193"/>
      <c r="AD493" s="232"/>
      <c r="AE493" s="193"/>
      <c r="AF493" s="193"/>
    </row>
    <row r="494" spans="1:32" ht="15.75" customHeight="1">
      <c r="A494" s="157"/>
      <c r="B494" s="157"/>
      <c r="C494" s="157"/>
      <c r="D494" s="193"/>
      <c r="E494"/>
      <c r="F494" s="193"/>
      <c r="G494" s="193"/>
      <c r="H494" s="193"/>
      <c r="I494" s="157"/>
      <c r="J494" s="193"/>
      <c r="K494" s="157"/>
      <c r="L494" s="193"/>
      <c r="M494" s="193"/>
      <c r="N494" s="193"/>
      <c r="O494" s="193"/>
      <c r="P494" s="193"/>
      <c r="Q494" s="193"/>
      <c r="R494" s="193"/>
      <c r="S494" s="157"/>
      <c r="T494" s="193"/>
      <c r="U494" s="157"/>
      <c r="V494" s="231"/>
      <c r="W494" s="193"/>
      <c r="X494" s="193"/>
      <c r="Y494" s="193"/>
      <c r="Z494" s="193"/>
      <c r="AA494" s="193"/>
      <c r="AB494" s="193"/>
      <c r="AC494" s="193"/>
      <c r="AD494" s="232"/>
      <c r="AE494" s="193"/>
      <c r="AF494" s="193"/>
    </row>
    <row r="495" spans="1:32" ht="15.75" customHeight="1">
      <c r="A495" s="157"/>
      <c r="B495" s="157"/>
      <c r="C495" s="157"/>
      <c r="D495" s="193"/>
      <c r="E495"/>
      <c r="F495" s="193"/>
      <c r="G495" s="193"/>
      <c r="H495" s="193"/>
      <c r="I495" s="157"/>
      <c r="J495" s="193"/>
      <c r="K495" s="157"/>
      <c r="L495" s="193"/>
      <c r="M495" s="193"/>
      <c r="N495" s="193"/>
      <c r="O495" s="193"/>
      <c r="P495" s="193"/>
      <c r="Q495" s="193"/>
      <c r="R495" s="193"/>
      <c r="S495" s="157"/>
      <c r="T495" s="193"/>
      <c r="U495" s="157"/>
      <c r="V495" s="231"/>
      <c r="W495" s="193"/>
      <c r="X495" s="193"/>
      <c r="Y495" s="193"/>
      <c r="Z495" s="193"/>
      <c r="AA495" s="193"/>
      <c r="AB495" s="193"/>
      <c r="AC495" s="193"/>
      <c r="AD495" s="232"/>
      <c r="AE495" s="193"/>
      <c r="AF495" s="193"/>
    </row>
    <row r="496" spans="1:32" ht="15.75" customHeight="1">
      <c r="A496" s="157"/>
      <c r="B496" s="157"/>
      <c r="C496" s="157"/>
      <c r="D496" s="193"/>
      <c r="E496"/>
      <c r="F496" s="193"/>
      <c r="G496" s="193"/>
      <c r="H496" s="193"/>
      <c r="I496" s="157"/>
      <c r="J496" s="193"/>
      <c r="K496" s="157"/>
      <c r="L496" s="193"/>
      <c r="M496" s="193"/>
      <c r="N496" s="193"/>
      <c r="O496" s="193"/>
      <c r="P496" s="193"/>
      <c r="Q496" s="193"/>
      <c r="R496" s="193"/>
      <c r="S496" s="157"/>
      <c r="T496" s="193"/>
      <c r="U496" s="157"/>
      <c r="V496" s="231"/>
      <c r="W496" s="193"/>
      <c r="X496" s="193"/>
      <c r="Y496" s="193"/>
      <c r="Z496" s="193"/>
      <c r="AA496" s="193"/>
      <c r="AB496" s="193"/>
      <c r="AC496" s="193"/>
      <c r="AD496" s="232"/>
      <c r="AE496" s="193"/>
      <c r="AF496" s="193"/>
    </row>
    <row r="497" spans="1:32" ht="15.75" customHeight="1">
      <c r="A497" s="157"/>
      <c r="B497" s="157"/>
      <c r="C497" s="157"/>
      <c r="D497" s="193"/>
      <c r="E497"/>
      <c r="F497" s="193"/>
      <c r="G497" s="193"/>
      <c r="H497" s="193"/>
      <c r="I497" s="157"/>
      <c r="J497" s="193"/>
      <c r="K497" s="157"/>
      <c r="L497" s="193"/>
      <c r="M497" s="193"/>
      <c r="N497" s="193"/>
      <c r="O497" s="193"/>
      <c r="P497" s="193"/>
      <c r="Q497" s="193"/>
      <c r="R497" s="193"/>
      <c r="S497" s="157"/>
      <c r="T497" s="193"/>
      <c r="U497" s="157"/>
      <c r="V497" s="231"/>
      <c r="W497" s="193"/>
      <c r="X497" s="193"/>
      <c r="Y497" s="193"/>
      <c r="Z497" s="193"/>
      <c r="AA497" s="193"/>
      <c r="AB497" s="193"/>
      <c r="AC497" s="193"/>
      <c r="AD497" s="232"/>
      <c r="AE497" s="193"/>
      <c r="AF497" s="193"/>
    </row>
    <row r="498" spans="1:32" ht="15.75" customHeight="1">
      <c r="A498" s="157"/>
      <c r="B498" s="157"/>
      <c r="C498" s="157"/>
      <c r="D498" s="193"/>
      <c r="E498"/>
      <c r="F498" s="193"/>
      <c r="G498" s="193"/>
      <c r="H498" s="193"/>
      <c r="I498" s="157"/>
      <c r="J498" s="193"/>
      <c r="K498" s="157"/>
      <c r="L498" s="193"/>
      <c r="M498" s="193"/>
      <c r="N498" s="193"/>
      <c r="O498" s="193"/>
      <c r="P498" s="193"/>
      <c r="Q498" s="193"/>
      <c r="R498" s="193"/>
      <c r="S498" s="157"/>
      <c r="T498" s="193"/>
      <c r="U498" s="157"/>
      <c r="V498" s="231"/>
      <c r="W498" s="193"/>
      <c r="X498" s="193"/>
      <c r="Y498" s="193"/>
      <c r="Z498" s="193"/>
      <c r="AA498" s="193"/>
      <c r="AB498" s="193"/>
      <c r="AC498" s="193"/>
      <c r="AD498" s="232"/>
      <c r="AE498" s="193"/>
      <c r="AF498" s="193"/>
    </row>
    <row r="499" spans="1:32" ht="15.75" customHeight="1">
      <c r="A499" s="157"/>
      <c r="B499" s="157"/>
      <c r="C499" s="157"/>
      <c r="D499" s="193"/>
      <c r="E499"/>
      <c r="F499" s="193"/>
      <c r="G499" s="193"/>
      <c r="H499" s="193"/>
      <c r="I499" s="157"/>
      <c r="J499" s="193"/>
      <c r="K499" s="157"/>
      <c r="L499" s="193"/>
      <c r="M499" s="193"/>
      <c r="N499" s="193"/>
      <c r="O499" s="193"/>
      <c r="P499" s="193"/>
      <c r="Q499" s="193"/>
      <c r="R499" s="193"/>
      <c r="S499" s="157"/>
      <c r="T499" s="193"/>
      <c r="U499" s="157"/>
      <c r="V499" s="231"/>
      <c r="W499" s="193"/>
      <c r="X499" s="193"/>
      <c r="Y499" s="193"/>
      <c r="Z499" s="193"/>
      <c r="AA499" s="193"/>
      <c r="AB499" s="193"/>
      <c r="AC499" s="193"/>
      <c r="AD499" s="232"/>
      <c r="AE499" s="193"/>
      <c r="AF499" s="193"/>
    </row>
    <row r="500" spans="1:32" ht="15.75" customHeight="1">
      <c r="A500" s="157"/>
      <c r="B500" s="157"/>
      <c r="C500" s="157"/>
      <c r="D500" s="193"/>
      <c r="E500"/>
      <c r="F500" s="193"/>
      <c r="G500" s="193"/>
      <c r="H500" s="193"/>
      <c r="I500" s="157"/>
      <c r="J500" s="193"/>
      <c r="K500" s="157"/>
      <c r="L500" s="193"/>
      <c r="M500" s="193"/>
      <c r="N500" s="193"/>
      <c r="O500" s="193"/>
      <c r="P500" s="193"/>
      <c r="Q500" s="193"/>
      <c r="R500" s="193"/>
      <c r="S500" s="157"/>
      <c r="T500" s="193"/>
      <c r="U500" s="157"/>
      <c r="V500" s="231"/>
      <c r="W500" s="193"/>
      <c r="X500" s="193"/>
      <c r="Y500" s="193"/>
      <c r="Z500" s="193"/>
      <c r="AA500" s="193"/>
      <c r="AB500" s="193"/>
      <c r="AC500" s="193"/>
      <c r="AD500" s="232"/>
      <c r="AE500" s="193"/>
      <c r="AF500" s="193"/>
    </row>
    <row r="501" spans="1:32" ht="15.75" customHeight="1">
      <c r="A501" s="157"/>
      <c r="B501" s="157"/>
      <c r="C501" s="157"/>
      <c r="D501" s="193"/>
      <c r="E501"/>
      <c r="F501" s="193"/>
      <c r="G501" s="193"/>
      <c r="H501" s="193"/>
      <c r="I501" s="157"/>
      <c r="J501" s="193"/>
      <c r="K501" s="157"/>
      <c r="L501" s="193"/>
      <c r="M501" s="193"/>
      <c r="N501" s="193"/>
      <c r="O501" s="193"/>
      <c r="P501" s="193"/>
      <c r="Q501" s="193"/>
      <c r="R501" s="193"/>
      <c r="S501" s="157"/>
      <c r="T501" s="193"/>
      <c r="U501" s="157"/>
      <c r="V501" s="231"/>
      <c r="W501" s="193"/>
      <c r="X501" s="193"/>
      <c r="Y501" s="193"/>
      <c r="Z501" s="193"/>
      <c r="AA501" s="193"/>
      <c r="AB501" s="193"/>
      <c r="AC501" s="193"/>
      <c r="AD501" s="232"/>
      <c r="AE501" s="193"/>
      <c r="AF501" s="193"/>
    </row>
    <row r="502" spans="1:32" ht="15.75" customHeight="1">
      <c r="A502" s="157"/>
      <c r="B502" s="157"/>
      <c r="C502" s="157"/>
      <c r="D502" s="193"/>
      <c r="E502"/>
      <c r="F502" s="193"/>
      <c r="G502" s="193"/>
      <c r="H502" s="193"/>
      <c r="I502" s="157"/>
      <c r="J502" s="193"/>
      <c r="K502" s="157"/>
      <c r="L502" s="193"/>
      <c r="M502" s="193"/>
      <c r="N502" s="193"/>
      <c r="O502" s="193"/>
      <c r="P502" s="193"/>
      <c r="Q502" s="193"/>
      <c r="R502" s="193"/>
      <c r="S502" s="157"/>
      <c r="T502" s="193"/>
      <c r="U502" s="157"/>
      <c r="V502" s="231"/>
      <c r="W502" s="193"/>
      <c r="X502" s="193"/>
      <c r="Y502" s="193"/>
      <c r="Z502" s="193"/>
      <c r="AA502" s="193"/>
      <c r="AB502" s="193"/>
      <c r="AC502" s="193"/>
      <c r="AD502" s="232"/>
      <c r="AE502" s="193"/>
      <c r="AF502" s="193"/>
    </row>
    <row r="503" spans="1:32" ht="15.75" customHeight="1">
      <c r="A503" s="157"/>
      <c r="B503" s="157"/>
      <c r="C503" s="157"/>
      <c r="D503" s="193"/>
      <c r="E503"/>
      <c r="F503" s="193"/>
      <c r="G503" s="193"/>
      <c r="H503" s="193"/>
      <c r="I503" s="157"/>
      <c r="J503" s="193"/>
      <c r="K503" s="157"/>
      <c r="L503" s="193"/>
      <c r="M503" s="193"/>
      <c r="N503" s="193"/>
      <c r="O503" s="193"/>
      <c r="P503" s="193"/>
      <c r="Q503" s="193"/>
      <c r="R503" s="193"/>
      <c r="S503" s="157"/>
      <c r="T503" s="193"/>
      <c r="U503" s="157"/>
      <c r="V503" s="231"/>
      <c r="W503" s="193"/>
      <c r="X503" s="193"/>
      <c r="Y503" s="193"/>
      <c r="Z503" s="193"/>
      <c r="AA503" s="193"/>
      <c r="AB503" s="193"/>
      <c r="AC503" s="193"/>
      <c r="AD503" s="232"/>
      <c r="AE503" s="193"/>
      <c r="AF503" s="193"/>
    </row>
    <row r="504" spans="1:32" ht="15.75" customHeight="1">
      <c r="A504" s="157"/>
      <c r="B504" s="157"/>
      <c r="C504" s="157"/>
      <c r="D504" s="193"/>
      <c r="E504"/>
      <c r="F504" s="193"/>
      <c r="G504" s="193"/>
      <c r="H504" s="193"/>
      <c r="I504" s="157"/>
      <c r="J504" s="193"/>
      <c r="K504" s="157"/>
      <c r="L504" s="193"/>
      <c r="M504" s="193"/>
      <c r="N504" s="193"/>
      <c r="O504" s="193"/>
      <c r="P504" s="193"/>
      <c r="Q504" s="193"/>
      <c r="R504" s="193"/>
      <c r="S504" s="157"/>
      <c r="T504" s="193"/>
      <c r="U504" s="157"/>
      <c r="V504" s="231"/>
      <c r="W504" s="193"/>
      <c r="X504" s="193"/>
      <c r="Y504" s="193"/>
      <c r="Z504" s="193"/>
      <c r="AA504" s="193"/>
      <c r="AB504" s="193"/>
      <c r="AC504" s="193"/>
      <c r="AD504" s="232"/>
      <c r="AE504" s="193"/>
      <c r="AF504" s="193"/>
    </row>
    <row r="505" spans="1:32" ht="15.75" customHeight="1">
      <c r="A505" s="157"/>
      <c r="B505" s="157"/>
      <c r="C505" s="157"/>
      <c r="D505" s="193"/>
      <c r="E505"/>
      <c r="F505" s="193"/>
      <c r="G505" s="193"/>
      <c r="H505" s="193"/>
      <c r="I505" s="157"/>
      <c r="J505" s="193"/>
      <c r="K505" s="157"/>
      <c r="L505" s="193"/>
      <c r="M505" s="193"/>
      <c r="N505" s="193"/>
      <c r="O505" s="193"/>
      <c r="P505" s="193"/>
      <c r="Q505" s="193"/>
      <c r="R505" s="193"/>
      <c r="S505" s="157"/>
      <c r="T505" s="193"/>
      <c r="U505" s="157"/>
      <c r="V505" s="231"/>
      <c r="W505" s="193"/>
      <c r="X505" s="193"/>
      <c r="Y505" s="193"/>
      <c r="Z505" s="193"/>
      <c r="AA505" s="193"/>
      <c r="AB505" s="193"/>
      <c r="AC505" s="193"/>
      <c r="AD505" s="232"/>
      <c r="AE505" s="193"/>
      <c r="AF505" s="193"/>
    </row>
    <row r="506" spans="1:32" ht="15.75" customHeight="1">
      <c r="A506" s="157"/>
      <c r="B506" s="157"/>
      <c r="C506" s="157"/>
      <c r="D506" s="193"/>
      <c r="E506"/>
      <c r="F506" s="193"/>
      <c r="G506" s="193"/>
      <c r="H506" s="193"/>
      <c r="I506" s="157"/>
      <c r="J506" s="193"/>
      <c r="K506" s="157"/>
      <c r="L506" s="193"/>
      <c r="M506" s="193"/>
      <c r="N506" s="193"/>
      <c r="O506" s="193"/>
      <c r="P506" s="193"/>
      <c r="Q506" s="193"/>
      <c r="R506" s="193"/>
      <c r="S506" s="157"/>
      <c r="T506" s="193"/>
      <c r="U506" s="157"/>
      <c r="V506" s="231"/>
      <c r="W506" s="193"/>
      <c r="X506" s="193"/>
      <c r="Y506" s="193"/>
      <c r="Z506" s="193"/>
      <c r="AA506" s="193"/>
      <c r="AB506" s="193"/>
      <c r="AC506" s="193"/>
      <c r="AD506" s="232"/>
      <c r="AE506" s="193"/>
      <c r="AF506" s="193"/>
    </row>
    <row r="507" spans="1:32" ht="15.75" customHeight="1">
      <c r="A507" s="157"/>
      <c r="B507" s="157"/>
      <c r="C507" s="157"/>
      <c r="D507" s="193"/>
      <c r="E507"/>
      <c r="F507" s="193"/>
      <c r="G507" s="193"/>
      <c r="H507" s="193"/>
      <c r="I507" s="157"/>
      <c r="J507" s="193"/>
      <c r="K507" s="157"/>
      <c r="L507" s="193"/>
      <c r="M507" s="193"/>
      <c r="N507" s="193"/>
      <c r="O507" s="193"/>
      <c r="P507" s="193"/>
      <c r="Q507" s="193"/>
      <c r="R507" s="193"/>
      <c r="S507" s="157"/>
      <c r="T507" s="193"/>
      <c r="U507" s="157"/>
      <c r="V507" s="231"/>
      <c r="W507" s="193"/>
      <c r="X507" s="193"/>
      <c r="Y507" s="193"/>
      <c r="Z507" s="193"/>
      <c r="AA507" s="193"/>
      <c r="AB507" s="193"/>
      <c r="AC507" s="193"/>
      <c r="AD507" s="232"/>
      <c r="AE507" s="193"/>
      <c r="AF507" s="193"/>
    </row>
    <row r="508" spans="1:32" ht="15.75" customHeight="1">
      <c r="A508" s="157"/>
      <c r="B508" s="157"/>
      <c r="C508" s="157"/>
      <c r="D508" s="193"/>
      <c r="E508"/>
      <c r="F508" s="193"/>
      <c r="G508" s="193"/>
      <c r="H508" s="193"/>
      <c r="I508" s="157"/>
      <c r="J508" s="193"/>
      <c r="K508" s="157"/>
      <c r="L508" s="193"/>
      <c r="M508" s="193"/>
      <c r="N508" s="193"/>
      <c r="O508" s="193"/>
      <c r="P508" s="193"/>
      <c r="Q508" s="193"/>
      <c r="R508" s="193"/>
      <c r="S508" s="157"/>
      <c r="T508" s="193"/>
      <c r="U508" s="157"/>
      <c r="V508" s="231"/>
      <c r="W508" s="193"/>
      <c r="X508" s="193"/>
      <c r="Y508" s="193"/>
      <c r="Z508" s="193"/>
      <c r="AA508" s="193"/>
      <c r="AB508" s="193"/>
      <c r="AC508" s="193"/>
      <c r="AD508" s="232"/>
      <c r="AE508" s="193"/>
      <c r="AF508" s="193"/>
    </row>
    <row r="509" spans="1:32" ht="15.75" customHeight="1">
      <c r="A509" s="157"/>
      <c r="B509" s="157"/>
      <c r="C509" s="157"/>
      <c r="D509" s="193"/>
      <c r="E509"/>
      <c r="F509" s="193"/>
      <c r="G509" s="193"/>
      <c r="H509" s="193"/>
      <c r="I509" s="157"/>
      <c r="J509" s="193"/>
      <c r="K509" s="157"/>
      <c r="L509" s="193"/>
      <c r="M509" s="193"/>
      <c r="N509" s="193"/>
      <c r="O509" s="193"/>
      <c r="P509" s="193"/>
      <c r="Q509" s="193"/>
      <c r="R509" s="193"/>
      <c r="S509" s="157"/>
      <c r="T509" s="193"/>
      <c r="U509" s="157"/>
      <c r="V509" s="231"/>
      <c r="W509" s="193"/>
      <c r="X509" s="193"/>
      <c r="Y509" s="193"/>
      <c r="Z509" s="193"/>
      <c r="AA509" s="193"/>
      <c r="AB509" s="193"/>
      <c r="AC509" s="193"/>
      <c r="AD509" s="232"/>
      <c r="AE509" s="193"/>
      <c r="AF509" s="193"/>
    </row>
    <row r="510" spans="1:32" ht="15.75" customHeight="1">
      <c r="A510" s="157"/>
      <c r="B510" s="157"/>
      <c r="C510" s="157"/>
      <c r="D510" s="193"/>
      <c r="E510"/>
      <c r="F510" s="193"/>
      <c r="G510" s="193"/>
      <c r="H510" s="193"/>
      <c r="I510" s="157"/>
      <c r="J510" s="193"/>
      <c r="K510" s="157"/>
      <c r="L510" s="193"/>
      <c r="M510" s="193"/>
      <c r="N510" s="193"/>
      <c r="O510" s="193"/>
      <c r="P510" s="193"/>
      <c r="Q510" s="193"/>
      <c r="R510" s="193"/>
      <c r="S510" s="157"/>
      <c r="T510" s="193"/>
      <c r="U510" s="157"/>
      <c r="V510" s="231"/>
      <c r="W510" s="193"/>
      <c r="X510" s="193"/>
      <c r="Y510" s="193"/>
      <c r="Z510" s="193"/>
      <c r="AA510" s="193"/>
      <c r="AB510" s="193"/>
      <c r="AC510" s="193"/>
      <c r="AD510" s="232"/>
      <c r="AE510" s="193"/>
      <c r="AF510" s="193"/>
    </row>
    <row r="511" spans="1:32" ht="15.75" customHeight="1">
      <c r="A511" s="157"/>
      <c r="B511" s="157"/>
      <c r="C511" s="157"/>
      <c r="D511" s="193"/>
      <c r="E511"/>
      <c r="F511" s="193"/>
      <c r="G511" s="193"/>
      <c r="H511" s="193"/>
      <c r="I511" s="157"/>
      <c r="J511" s="193"/>
      <c r="K511" s="157"/>
      <c r="L511" s="193"/>
      <c r="M511" s="193"/>
      <c r="N511" s="193"/>
      <c r="O511" s="193"/>
      <c r="P511" s="193"/>
      <c r="Q511" s="193"/>
      <c r="R511" s="193"/>
      <c r="S511" s="157"/>
      <c r="T511" s="193"/>
      <c r="U511" s="157"/>
      <c r="V511" s="231"/>
      <c r="W511" s="193"/>
      <c r="X511" s="193"/>
      <c r="Y511" s="193"/>
      <c r="Z511" s="193"/>
      <c r="AA511" s="193"/>
      <c r="AB511" s="193"/>
      <c r="AC511" s="193"/>
      <c r="AD511" s="232"/>
      <c r="AE511" s="193"/>
      <c r="AF511" s="193"/>
    </row>
    <row r="512" spans="1:32" ht="15.75" customHeight="1">
      <c r="A512" s="157"/>
      <c r="B512" s="157"/>
      <c r="C512" s="157"/>
      <c r="D512" s="193"/>
      <c r="E512"/>
      <c r="F512" s="193"/>
      <c r="G512" s="193"/>
      <c r="H512" s="193"/>
      <c r="I512" s="157"/>
      <c r="J512" s="193"/>
      <c r="K512" s="157"/>
      <c r="L512" s="193"/>
      <c r="M512" s="193"/>
      <c r="N512" s="193"/>
      <c r="O512" s="193"/>
      <c r="P512" s="193"/>
      <c r="Q512" s="193"/>
      <c r="R512" s="193"/>
      <c r="S512" s="157"/>
      <c r="T512" s="193"/>
      <c r="U512" s="157"/>
      <c r="V512" s="231"/>
      <c r="W512" s="193"/>
      <c r="X512" s="193"/>
      <c r="Y512" s="193"/>
      <c r="Z512" s="193"/>
      <c r="AA512" s="193"/>
      <c r="AB512" s="193"/>
      <c r="AC512" s="193"/>
      <c r="AD512" s="232"/>
      <c r="AE512" s="193"/>
      <c r="AF512" s="193"/>
    </row>
    <row r="513" spans="1:32" ht="15.75" customHeight="1">
      <c r="A513" s="157"/>
      <c r="B513" s="157"/>
      <c r="C513" s="157"/>
      <c r="D513" s="193"/>
      <c r="E513"/>
      <c r="F513" s="193"/>
      <c r="G513" s="193"/>
      <c r="H513" s="193"/>
      <c r="I513" s="157"/>
      <c r="J513" s="193"/>
      <c r="K513" s="157"/>
      <c r="L513" s="193"/>
      <c r="M513" s="193"/>
      <c r="N513" s="193"/>
      <c r="O513" s="193"/>
      <c r="P513" s="193"/>
      <c r="Q513" s="193"/>
      <c r="R513" s="193"/>
      <c r="S513" s="157"/>
      <c r="T513" s="193"/>
      <c r="U513" s="157"/>
      <c r="V513" s="231"/>
      <c r="W513" s="193"/>
      <c r="X513" s="193"/>
      <c r="Y513" s="193"/>
      <c r="Z513" s="193"/>
      <c r="AA513" s="193"/>
      <c r="AB513" s="193"/>
      <c r="AC513" s="193"/>
      <c r="AD513" s="232"/>
      <c r="AE513" s="193"/>
      <c r="AF513" s="193"/>
    </row>
    <row r="514" spans="1:32" ht="15.75" customHeight="1">
      <c r="A514" s="157"/>
      <c r="B514" s="157"/>
      <c r="C514" s="157"/>
      <c r="D514" s="193"/>
      <c r="E514"/>
      <c r="F514" s="193"/>
      <c r="G514" s="193"/>
      <c r="H514" s="193"/>
      <c r="I514" s="157"/>
      <c r="J514" s="193"/>
      <c r="K514" s="157"/>
      <c r="L514" s="193"/>
      <c r="M514" s="193"/>
      <c r="N514" s="193"/>
      <c r="O514" s="193"/>
      <c r="P514" s="193"/>
      <c r="Q514" s="193"/>
      <c r="R514" s="193"/>
      <c r="S514" s="157"/>
      <c r="T514" s="193"/>
      <c r="U514" s="157"/>
      <c r="V514" s="231"/>
      <c r="W514" s="193"/>
      <c r="X514" s="193"/>
      <c r="Y514" s="193"/>
      <c r="Z514" s="193"/>
      <c r="AA514" s="193"/>
      <c r="AB514" s="193"/>
      <c r="AC514" s="193"/>
      <c r="AD514" s="232"/>
      <c r="AE514" s="193"/>
      <c r="AF514" s="193"/>
    </row>
    <row r="515" spans="1:32" ht="15.75" customHeight="1">
      <c r="A515" s="157"/>
      <c r="B515" s="157"/>
      <c r="C515" s="157"/>
      <c r="D515" s="193"/>
      <c r="E515"/>
      <c r="F515" s="193"/>
      <c r="G515" s="193"/>
      <c r="H515" s="193"/>
      <c r="I515" s="157"/>
      <c r="J515" s="193"/>
      <c r="K515" s="157"/>
      <c r="L515" s="193"/>
      <c r="M515" s="193"/>
      <c r="N515" s="193"/>
      <c r="O515" s="193"/>
      <c r="P515" s="193"/>
      <c r="Q515" s="193"/>
      <c r="R515" s="193"/>
      <c r="S515" s="157"/>
      <c r="T515" s="193"/>
      <c r="U515" s="157"/>
      <c r="V515" s="231"/>
      <c r="W515" s="193"/>
      <c r="X515" s="193"/>
      <c r="Y515" s="193"/>
      <c r="Z515" s="193"/>
      <c r="AA515" s="193"/>
      <c r="AB515" s="193"/>
      <c r="AC515" s="193"/>
      <c r="AD515" s="232"/>
      <c r="AE515" s="193"/>
      <c r="AF515" s="193"/>
    </row>
    <row r="516" spans="1:32" ht="15.75" customHeight="1">
      <c r="A516" s="157"/>
      <c r="B516" s="157"/>
      <c r="C516" s="157"/>
      <c r="D516" s="193"/>
      <c r="E516"/>
      <c r="F516" s="193"/>
      <c r="G516" s="193"/>
      <c r="H516" s="193"/>
      <c r="I516" s="157"/>
      <c r="J516" s="193"/>
      <c r="K516" s="157"/>
      <c r="L516" s="193"/>
      <c r="M516" s="193"/>
      <c r="N516" s="193"/>
      <c r="O516" s="193"/>
      <c r="P516" s="193"/>
      <c r="Q516" s="193"/>
      <c r="R516" s="193"/>
      <c r="S516" s="157"/>
      <c r="T516" s="193"/>
      <c r="U516" s="157"/>
      <c r="V516" s="231"/>
      <c r="W516" s="193"/>
      <c r="X516" s="193"/>
      <c r="Y516" s="193"/>
      <c r="Z516" s="193"/>
      <c r="AA516" s="193"/>
      <c r="AB516" s="193"/>
      <c r="AC516" s="193"/>
      <c r="AD516" s="232"/>
      <c r="AE516" s="193"/>
      <c r="AF516" s="193"/>
    </row>
    <row r="517" spans="1:32" ht="15.75" customHeight="1">
      <c r="A517" s="157"/>
      <c r="B517" s="157"/>
      <c r="C517" s="157"/>
      <c r="D517" s="193"/>
      <c r="E517"/>
      <c r="F517" s="193"/>
      <c r="G517" s="193"/>
      <c r="H517" s="193"/>
      <c r="I517" s="157"/>
      <c r="J517" s="193"/>
      <c r="K517" s="157"/>
      <c r="L517" s="193"/>
      <c r="M517" s="193"/>
      <c r="N517" s="193"/>
      <c r="O517" s="193"/>
      <c r="P517" s="193"/>
      <c r="Q517" s="193"/>
      <c r="R517" s="193"/>
      <c r="S517" s="157"/>
      <c r="T517" s="193"/>
      <c r="U517" s="157"/>
      <c r="V517" s="231"/>
      <c r="W517" s="193"/>
      <c r="X517" s="193"/>
      <c r="Y517" s="193"/>
      <c r="Z517" s="193"/>
      <c r="AA517" s="193"/>
      <c r="AB517" s="193"/>
      <c r="AC517" s="193"/>
      <c r="AD517" s="232"/>
      <c r="AE517" s="193"/>
      <c r="AF517" s="193"/>
    </row>
    <row r="518" spans="1:32" ht="15.75" customHeight="1">
      <c r="A518" s="157"/>
      <c r="B518" s="157"/>
      <c r="C518" s="157"/>
      <c r="D518" s="193"/>
      <c r="E518"/>
      <c r="F518" s="193"/>
      <c r="G518" s="193"/>
      <c r="H518" s="193"/>
      <c r="I518" s="157"/>
      <c r="J518" s="193"/>
      <c r="K518" s="157"/>
      <c r="L518" s="193"/>
      <c r="M518" s="193"/>
      <c r="N518" s="193"/>
      <c r="O518" s="193"/>
      <c r="P518" s="193"/>
      <c r="Q518" s="193"/>
      <c r="R518" s="193"/>
      <c r="S518" s="157"/>
      <c r="T518" s="193"/>
      <c r="U518" s="157"/>
      <c r="V518" s="231"/>
      <c r="W518" s="193"/>
      <c r="X518" s="193"/>
      <c r="Y518" s="193"/>
      <c r="Z518" s="193"/>
      <c r="AA518" s="193"/>
      <c r="AB518" s="193"/>
      <c r="AC518" s="193"/>
      <c r="AD518" s="232"/>
      <c r="AE518" s="193"/>
      <c r="AF518" s="193"/>
    </row>
    <row r="519" spans="1:32" ht="15.75" customHeight="1">
      <c r="A519" s="157"/>
      <c r="B519" s="157"/>
      <c r="C519" s="157"/>
      <c r="D519" s="193"/>
      <c r="E519"/>
      <c r="F519" s="193"/>
      <c r="G519" s="193"/>
      <c r="H519" s="193"/>
      <c r="I519" s="157"/>
      <c r="J519" s="193"/>
      <c r="K519" s="157"/>
      <c r="L519" s="193"/>
      <c r="M519" s="193"/>
      <c r="N519" s="193"/>
      <c r="O519" s="193"/>
      <c r="P519" s="193"/>
      <c r="Q519" s="193"/>
      <c r="R519" s="193"/>
      <c r="S519" s="157"/>
      <c r="T519" s="193"/>
      <c r="U519" s="157"/>
      <c r="V519" s="231"/>
      <c r="W519" s="193"/>
      <c r="X519" s="193"/>
      <c r="Y519" s="193"/>
      <c r="Z519" s="193"/>
      <c r="AA519" s="193"/>
      <c r="AB519" s="193"/>
      <c r="AC519" s="193"/>
      <c r="AD519" s="232"/>
      <c r="AE519" s="193"/>
      <c r="AF519" s="193"/>
    </row>
    <row r="520" spans="1:32" ht="15.75" customHeight="1">
      <c r="A520" s="157"/>
      <c r="B520" s="157"/>
      <c r="C520" s="157"/>
      <c r="D520" s="193"/>
      <c r="E520"/>
      <c r="F520" s="193"/>
      <c r="G520" s="193"/>
      <c r="H520" s="193"/>
      <c r="I520" s="157"/>
      <c r="J520" s="193"/>
      <c r="K520" s="157"/>
      <c r="L520" s="193"/>
      <c r="M520" s="193"/>
      <c r="N520" s="193"/>
      <c r="O520" s="193"/>
      <c r="P520" s="193"/>
      <c r="Q520" s="193"/>
      <c r="R520" s="193"/>
      <c r="S520" s="157"/>
      <c r="T520" s="193"/>
      <c r="U520" s="157"/>
      <c r="V520" s="231"/>
      <c r="W520" s="193"/>
      <c r="X520" s="193"/>
      <c r="Y520" s="193"/>
      <c r="Z520" s="193"/>
      <c r="AA520" s="193"/>
      <c r="AB520" s="193"/>
      <c r="AC520" s="193"/>
      <c r="AD520" s="232"/>
      <c r="AE520" s="193"/>
      <c r="AF520" s="193"/>
    </row>
    <row r="521" spans="1:32" ht="15.75" customHeight="1">
      <c r="A521" s="157"/>
      <c r="B521" s="157"/>
      <c r="C521" s="157"/>
      <c r="D521" s="193"/>
      <c r="E521"/>
      <c r="F521" s="193"/>
      <c r="G521" s="193"/>
      <c r="H521" s="193"/>
      <c r="I521" s="157"/>
      <c r="J521" s="193"/>
      <c r="K521" s="157"/>
      <c r="L521" s="193"/>
      <c r="M521" s="193"/>
      <c r="N521" s="193"/>
      <c r="O521" s="193"/>
      <c r="P521" s="193"/>
      <c r="Q521" s="193"/>
      <c r="R521" s="193"/>
      <c r="S521" s="157"/>
      <c r="T521" s="193"/>
      <c r="U521" s="157"/>
      <c r="V521" s="231"/>
      <c r="W521" s="193"/>
      <c r="X521" s="193"/>
      <c r="Y521" s="193"/>
      <c r="Z521" s="193"/>
      <c r="AA521" s="193"/>
      <c r="AB521" s="193"/>
      <c r="AC521" s="193"/>
      <c r="AD521" s="232"/>
      <c r="AE521" s="193"/>
      <c r="AF521" s="193"/>
    </row>
    <row r="522" spans="1:32" ht="15.75" customHeight="1">
      <c r="A522" s="157"/>
      <c r="B522" s="157"/>
      <c r="C522" s="157"/>
      <c r="D522" s="193"/>
      <c r="E522"/>
      <c r="F522" s="193"/>
      <c r="G522" s="193"/>
      <c r="H522" s="193"/>
      <c r="I522" s="157"/>
      <c r="J522" s="193"/>
      <c r="K522" s="157"/>
      <c r="L522" s="193"/>
      <c r="M522" s="193"/>
      <c r="N522" s="193"/>
      <c r="O522" s="193"/>
      <c r="P522" s="193"/>
      <c r="Q522" s="193"/>
      <c r="R522" s="193"/>
      <c r="S522" s="157"/>
      <c r="T522" s="193"/>
      <c r="U522" s="157"/>
      <c r="V522" s="231"/>
      <c r="W522" s="193"/>
      <c r="X522" s="193"/>
      <c r="Y522" s="193"/>
      <c r="Z522" s="193"/>
      <c r="AA522" s="193"/>
      <c r="AB522" s="193"/>
      <c r="AC522" s="193"/>
      <c r="AD522" s="232"/>
      <c r="AE522" s="193"/>
      <c r="AF522" s="193"/>
    </row>
    <row r="523" spans="1:32" ht="15.75" customHeight="1">
      <c r="A523" s="157"/>
      <c r="B523" s="157"/>
      <c r="C523" s="157"/>
      <c r="D523" s="193"/>
      <c r="E523"/>
      <c r="F523" s="193"/>
      <c r="G523" s="193"/>
      <c r="H523" s="193"/>
      <c r="I523" s="157"/>
      <c r="J523" s="193"/>
      <c r="K523" s="157"/>
      <c r="L523" s="193"/>
      <c r="M523" s="193"/>
      <c r="N523" s="193"/>
      <c r="O523" s="193"/>
      <c r="P523" s="193"/>
      <c r="Q523" s="193"/>
      <c r="R523" s="193"/>
      <c r="S523" s="157"/>
      <c r="T523" s="193"/>
      <c r="U523" s="157"/>
      <c r="V523" s="231"/>
      <c r="W523" s="193"/>
      <c r="X523" s="193"/>
      <c r="Y523" s="193"/>
      <c r="Z523" s="193"/>
      <c r="AA523" s="193"/>
      <c r="AB523" s="193"/>
      <c r="AC523" s="193"/>
      <c r="AD523" s="232"/>
      <c r="AE523" s="193"/>
      <c r="AF523" s="193"/>
    </row>
    <row r="524" spans="1:32" ht="15.75" customHeight="1">
      <c r="A524" s="157"/>
      <c r="B524" s="157"/>
      <c r="C524" s="157"/>
      <c r="D524" s="193"/>
      <c r="E524"/>
      <c r="F524" s="193"/>
      <c r="G524" s="193"/>
      <c r="H524" s="193"/>
      <c r="I524" s="157"/>
      <c r="J524" s="193"/>
      <c r="K524" s="157"/>
      <c r="L524" s="193"/>
      <c r="M524" s="193"/>
      <c r="N524" s="193"/>
      <c r="O524" s="193"/>
      <c r="P524" s="193"/>
      <c r="Q524" s="193"/>
      <c r="R524" s="193"/>
      <c r="S524" s="157"/>
      <c r="T524" s="193"/>
      <c r="U524" s="157"/>
      <c r="V524" s="231"/>
      <c r="W524" s="193"/>
      <c r="X524" s="193"/>
      <c r="Y524" s="193"/>
      <c r="Z524" s="193"/>
      <c r="AA524" s="193"/>
      <c r="AB524" s="193"/>
      <c r="AC524" s="193"/>
      <c r="AD524" s="232"/>
      <c r="AE524" s="193"/>
      <c r="AF524" s="193"/>
    </row>
    <row r="525" spans="1:32" ht="15.75" customHeight="1">
      <c r="A525" s="157"/>
      <c r="B525" s="157"/>
      <c r="C525" s="157"/>
      <c r="D525" s="193"/>
      <c r="E525"/>
      <c r="F525" s="193"/>
      <c r="G525" s="193"/>
      <c r="H525" s="193"/>
      <c r="I525" s="157"/>
      <c r="J525" s="193"/>
      <c r="K525" s="157"/>
      <c r="L525" s="193"/>
      <c r="M525" s="193"/>
      <c r="N525" s="193"/>
      <c r="O525" s="193"/>
      <c r="P525" s="193"/>
      <c r="Q525" s="193"/>
      <c r="R525" s="193"/>
      <c r="S525" s="157"/>
      <c r="T525" s="193"/>
      <c r="U525" s="157"/>
      <c r="V525" s="231"/>
      <c r="W525" s="193"/>
      <c r="X525" s="193"/>
      <c r="Y525" s="193"/>
      <c r="Z525" s="193"/>
      <c r="AA525" s="193"/>
      <c r="AB525" s="193"/>
      <c r="AC525" s="193"/>
      <c r="AD525" s="232"/>
      <c r="AE525" s="193"/>
      <c r="AF525" s="193"/>
    </row>
    <row r="526" spans="1:32" ht="15.75" customHeight="1">
      <c r="A526" s="157"/>
      <c r="B526" s="157"/>
      <c r="C526" s="157"/>
      <c r="D526" s="193"/>
      <c r="E526"/>
      <c r="F526" s="193"/>
      <c r="G526" s="193"/>
      <c r="H526" s="193"/>
      <c r="I526" s="157"/>
      <c r="J526" s="193"/>
      <c r="K526" s="157"/>
      <c r="L526" s="193"/>
      <c r="M526" s="193"/>
      <c r="N526" s="193"/>
      <c r="O526" s="193"/>
      <c r="P526" s="193"/>
      <c r="Q526" s="193"/>
      <c r="R526" s="193"/>
      <c r="S526" s="157"/>
      <c r="T526" s="193"/>
      <c r="U526" s="157"/>
      <c r="V526" s="231"/>
      <c r="W526" s="193"/>
      <c r="X526" s="193"/>
      <c r="Y526" s="193"/>
      <c r="Z526" s="193"/>
      <c r="AA526" s="193"/>
      <c r="AB526" s="193"/>
      <c r="AC526" s="193"/>
      <c r="AD526" s="232"/>
      <c r="AE526" s="193"/>
      <c r="AF526" s="193"/>
    </row>
    <row r="527" spans="1:32" ht="15.75" customHeight="1">
      <c r="A527" s="157"/>
      <c r="B527" s="157"/>
      <c r="C527" s="157"/>
      <c r="D527" s="193"/>
      <c r="E527"/>
      <c r="F527" s="193"/>
      <c r="G527" s="193"/>
      <c r="H527" s="193"/>
      <c r="I527" s="157"/>
      <c r="J527" s="193"/>
      <c r="K527" s="157"/>
      <c r="L527" s="193"/>
      <c r="M527" s="193"/>
      <c r="N527" s="193"/>
      <c r="O527" s="193"/>
      <c r="P527" s="193"/>
      <c r="Q527" s="193"/>
      <c r="R527" s="193"/>
      <c r="S527" s="157"/>
      <c r="T527" s="193"/>
      <c r="U527" s="157"/>
      <c r="V527" s="231"/>
      <c r="W527" s="193"/>
      <c r="X527" s="193"/>
      <c r="Y527" s="193"/>
      <c r="Z527" s="193"/>
      <c r="AA527" s="193"/>
      <c r="AB527" s="193"/>
      <c r="AC527" s="193"/>
      <c r="AD527" s="232"/>
      <c r="AE527" s="193"/>
      <c r="AF527" s="193"/>
    </row>
    <row r="528" spans="1:32" ht="15.75" customHeight="1">
      <c r="A528" s="157"/>
      <c r="B528" s="157"/>
      <c r="C528" s="157"/>
      <c r="D528" s="193"/>
      <c r="E528"/>
      <c r="F528" s="193"/>
      <c r="G528" s="193"/>
      <c r="H528" s="193"/>
      <c r="I528" s="157"/>
      <c r="J528" s="193"/>
      <c r="K528" s="157"/>
      <c r="L528" s="193"/>
      <c r="M528" s="193"/>
      <c r="N528" s="193"/>
      <c r="O528" s="193"/>
      <c r="P528" s="193"/>
      <c r="Q528" s="193"/>
      <c r="R528" s="193"/>
      <c r="S528" s="157"/>
      <c r="T528" s="193"/>
      <c r="U528" s="157"/>
      <c r="V528" s="231"/>
      <c r="W528" s="193"/>
      <c r="X528" s="193"/>
      <c r="Y528" s="193"/>
      <c r="Z528" s="193"/>
      <c r="AA528" s="193"/>
      <c r="AB528" s="193"/>
      <c r="AC528" s="193"/>
      <c r="AD528" s="232"/>
      <c r="AE528" s="193"/>
      <c r="AF528" s="193"/>
    </row>
    <row r="529" spans="1:32" ht="15.75" customHeight="1">
      <c r="A529" s="157"/>
      <c r="B529" s="157"/>
      <c r="C529" s="157"/>
      <c r="D529" s="193"/>
      <c r="E529"/>
      <c r="F529" s="193"/>
      <c r="G529" s="193"/>
      <c r="H529" s="193"/>
      <c r="I529" s="157"/>
      <c r="J529" s="193"/>
      <c r="K529" s="157"/>
      <c r="L529" s="193"/>
      <c r="M529" s="193"/>
      <c r="N529" s="193"/>
      <c r="O529" s="193"/>
      <c r="P529" s="193"/>
      <c r="Q529" s="193"/>
      <c r="R529" s="193"/>
      <c r="S529" s="157"/>
      <c r="T529" s="193"/>
      <c r="U529" s="157"/>
      <c r="V529" s="231"/>
      <c r="W529" s="193"/>
      <c r="X529" s="193"/>
      <c r="Y529" s="193"/>
      <c r="Z529" s="193"/>
      <c r="AA529" s="193"/>
      <c r="AB529" s="193"/>
      <c r="AC529" s="193"/>
      <c r="AD529" s="232"/>
      <c r="AE529" s="193"/>
      <c r="AF529" s="193"/>
    </row>
    <row r="530" spans="1:32" ht="15.75" customHeight="1">
      <c r="A530" s="157"/>
      <c r="B530" s="157"/>
      <c r="C530" s="157"/>
      <c r="D530" s="193"/>
      <c r="E530"/>
      <c r="F530" s="193"/>
      <c r="G530" s="193"/>
      <c r="H530" s="193"/>
      <c r="I530" s="157"/>
      <c r="J530" s="193"/>
      <c r="K530" s="157"/>
      <c r="L530" s="193"/>
      <c r="M530" s="193"/>
      <c r="N530" s="193"/>
      <c r="O530" s="193"/>
      <c r="P530" s="193"/>
      <c r="Q530" s="193"/>
      <c r="R530" s="193"/>
      <c r="S530" s="157"/>
      <c r="T530" s="193"/>
      <c r="U530" s="157"/>
      <c r="V530" s="231"/>
      <c r="W530" s="193"/>
      <c r="X530" s="193"/>
      <c r="Y530" s="193"/>
      <c r="Z530" s="193"/>
      <c r="AA530" s="193"/>
      <c r="AB530" s="193"/>
      <c r="AC530" s="193"/>
      <c r="AD530" s="232"/>
      <c r="AE530" s="193"/>
      <c r="AF530" s="193"/>
    </row>
    <row r="531" spans="1:32" ht="15.75" customHeight="1">
      <c r="A531" s="157"/>
      <c r="B531" s="157"/>
      <c r="C531" s="157"/>
      <c r="D531" s="193"/>
      <c r="E531"/>
      <c r="F531" s="193"/>
      <c r="G531" s="193"/>
      <c r="H531" s="193"/>
      <c r="I531" s="157"/>
      <c r="J531" s="193"/>
      <c r="K531" s="157"/>
      <c r="L531" s="193"/>
      <c r="M531" s="193"/>
      <c r="N531" s="193"/>
      <c r="O531" s="193"/>
      <c r="P531" s="193"/>
      <c r="Q531" s="193"/>
      <c r="R531" s="193"/>
      <c r="S531" s="157"/>
      <c r="T531" s="193"/>
      <c r="U531" s="157"/>
      <c r="V531" s="231"/>
      <c r="W531" s="193"/>
      <c r="X531" s="193"/>
      <c r="Y531" s="193"/>
      <c r="Z531" s="193"/>
      <c r="AA531" s="193"/>
      <c r="AB531" s="193"/>
      <c r="AC531" s="193"/>
      <c r="AD531" s="232"/>
      <c r="AE531" s="193"/>
      <c r="AF531" s="193"/>
    </row>
    <row r="532" spans="1:32" ht="15.75" customHeight="1">
      <c r="A532" s="157"/>
      <c r="B532" s="157"/>
      <c r="C532" s="157"/>
      <c r="D532" s="193"/>
      <c r="E532"/>
      <c r="F532" s="193"/>
      <c r="G532" s="193"/>
      <c r="H532" s="193"/>
      <c r="I532" s="157"/>
      <c r="J532" s="193"/>
      <c r="K532" s="157"/>
      <c r="L532" s="193"/>
      <c r="M532" s="193"/>
      <c r="N532" s="193"/>
      <c r="O532" s="193"/>
      <c r="P532" s="193"/>
      <c r="Q532" s="193"/>
      <c r="R532" s="193"/>
      <c r="S532" s="157"/>
      <c r="T532" s="193"/>
      <c r="U532" s="157"/>
      <c r="V532" s="231"/>
      <c r="W532" s="193"/>
      <c r="X532" s="193"/>
      <c r="Y532" s="193"/>
      <c r="Z532" s="193"/>
      <c r="AA532" s="193"/>
      <c r="AB532" s="193"/>
      <c r="AC532" s="193"/>
      <c r="AD532" s="232"/>
      <c r="AE532" s="193"/>
      <c r="AF532" s="193"/>
    </row>
    <row r="533" spans="1:32" ht="15.75" customHeight="1">
      <c r="A533" s="157"/>
      <c r="B533" s="157"/>
      <c r="C533" s="157"/>
      <c r="D533" s="193"/>
      <c r="E533"/>
      <c r="F533" s="193"/>
      <c r="G533" s="193"/>
      <c r="H533" s="193"/>
      <c r="I533" s="157"/>
      <c r="J533" s="193"/>
      <c r="K533" s="157"/>
      <c r="L533" s="193"/>
      <c r="M533" s="193"/>
      <c r="N533" s="193"/>
      <c r="O533" s="193"/>
      <c r="P533" s="193"/>
      <c r="Q533" s="193"/>
      <c r="R533" s="193"/>
      <c r="S533" s="157"/>
      <c r="T533" s="193"/>
      <c r="U533" s="157"/>
      <c r="V533" s="231"/>
      <c r="W533" s="193"/>
      <c r="X533" s="193"/>
      <c r="Y533" s="193"/>
      <c r="Z533" s="193"/>
      <c r="AA533" s="193"/>
      <c r="AB533" s="193"/>
      <c r="AC533" s="193"/>
      <c r="AD533" s="232"/>
      <c r="AE533" s="193"/>
      <c r="AF533" s="193"/>
    </row>
    <row r="534" spans="1:32" ht="15.75" customHeight="1">
      <c r="A534" s="157"/>
      <c r="B534" s="157"/>
      <c r="C534" s="157"/>
      <c r="D534" s="193"/>
      <c r="E534"/>
      <c r="F534" s="193"/>
      <c r="G534" s="193"/>
      <c r="H534" s="193"/>
      <c r="I534" s="157"/>
      <c r="J534" s="193"/>
      <c r="K534" s="157"/>
      <c r="L534" s="193"/>
      <c r="M534" s="193"/>
      <c r="N534" s="193"/>
      <c r="O534" s="193"/>
      <c r="P534" s="193"/>
      <c r="Q534" s="193"/>
      <c r="R534" s="193"/>
      <c r="S534" s="157"/>
      <c r="T534" s="193"/>
      <c r="U534" s="157"/>
      <c r="V534" s="231"/>
      <c r="W534" s="193"/>
      <c r="X534" s="193"/>
      <c r="Y534" s="193"/>
      <c r="Z534" s="193"/>
      <c r="AA534" s="193"/>
      <c r="AB534" s="193"/>
      <c r="AC534" s="193"/>
      <c r="AD534" s="232"/>
      <c r="AE534" s="193"/>
      <c r="AF534" s="193"/>
    </row>
    <row r="535" spans="1:32" ht="15.75" customHeight="1">
      <c r="A535" s="157"/>
      <c r="B535" s="157"/>
      <c r="C535" s="157"/>
      <c r="D535" s="193"/>
      <c r="E535"/>
      <c r="F535" s="193"/>
      <c r="G535" s="193"/>
      <c r="H535" s="193"/>
      <c r="I535" s="157"/>
      <c r="J535" s="193"/>
      <c r="K535" s="157"/>
      <c r="L535" s="193"/>
      <c r="M535" s="193"/>
      <c r="N535" s="193"/>
      <c r="O535" s="193"/>
      <c r="P535" s="193"/>
      <c r="Q535" s="193"/>
      <c r="R535" s="193"/>
      <c r="S535" s="157"/>
      <c r="T535" s="193"/>
      <c r="U535" s="157"/>
      <c r="V535" s="231"/>
      <c r="W535" s="193"/>
      <c r="X535" s="193"/>
      <c r="Y535" s="193"/>
      <c r="Z535" s="193"/>
      <c r="AA535" s="193"/>
      <c r="AB535" s="193"/>
      <c r="AC535" s="193"/>
      <c r="AD535" s="232"/>
      <c r="AE535" s="193"/>
      <c r="AF535" s="193"/>
    </row>
    <row r="536" spans="1:32" ht="15.75" customHeight="1">
      <c r="A536" s="157"/>
      <c r="B536" s="157"/>
      <c r="C536" s="157"/>
      <c r="D536" s="193"/>
      <c r="E536"/>
      <c r="F536" s="193"/>
      <c r="G536" s="193"/>
      <c r="H536" s="193"/>
      <c r="I536" s="157"/>
      <c r="J536" s="193"/>
      <c r="K536" s="157"/>
      <c r="L536" s="193"/>
      <c r="M536" s="193"/>
      <c r="N536" s="193"/>
      <c r="O536" s="193"/>
      <c r="P536" s="193"/>
      <c r="Q536" s="193"/>
      <c r="R536" s="193"/>
      <c r="S536" s="157"/>
      <c r="T536" s="193"/>
      <c r="U536" s="157"/>
      <c r="V536" s="231"/>
      <c r="W536" s="193"/>
      <c r="X536" s="193"/>
      <c r="Y536" s="193"/>
      <c r="Z536" s="193"/>
      <c r="AA536" s="193"/>
      <c r="AB536" s="193"/>
      <c r="AC536" s="193"/>
      <c r="AD536" s="232"/>
      <c r="AE536" s="193"/>
      <c r="AF536" s="193"/>
    </row>
    <row r="537" spans="1:32" ht="15.75" customHeight="1">
      <c r="A537" s="157"/>
      <c r="B537" s="157"/>
      <c r="C537" s="157"/>
      <c r="D537" s="193"/>
      <c r="E537"/>
      <c r="F537" s="193"/>
      <c r="G537" s="193"/>
      <c r="H537" s="193"/>
      <c r="I537" s="157"/>
      <c r="J537" s="193"/>
      <c r="K537" s="157"/>
      <c r="L537" s="193"/>
      <c r="M537" s="193"/>
      <c r="N537" s="193"/>
      <c r="O537" s="193"/>
      <c r="P537" s="193"/>
      <c r="Q537" s="193"/>
      <c r="R537" s="193"/>
      <c r="S537" s="157"/>
      <c r="T537" s="193"/>
      <c r="U537" s="157"/>
      <c r="V537" s="231"/>
      <c r="W537" s="193"/>
      <c r="X537" s="193"/>
      <c r="Y537" s="193"/>
      <c r="Z537" s="193"/>
      <c r="AA537" s="193"/>
      <c r="AB537" s="193"/>
      <c r="AC537" s="193"/>
      <c r="AD537" s="232"/>
      <c r="AE537" s="193"/>
      <c r="AF537" s="193"/>
    </row>
    <row r="538" spans="1:32" ht="15.75" customHeight="1">
      <c r="A538" s="157"/>
      <c r="B538" s="157"/>
      <c r="C538" s="157"/>
      <c r="D538" s="193"/>
      <c r="E538"/>
      <c r="F538" s="193"/>
      <c r="G538" s="193"/>
      <c r="H538" s="193"/>
      <c r="I538" s="157"/>
      <c r="J538" s="193"/>
      <c r="K538" s="157"/>
      <c r="L538" s="193"/>
      <c r="M538" s="193"/>
      <c r="N538" s="193"/>
      <c r="O538" s="193"/>
      <c r="P538" s="193"/>
      <c r="Q538" s="193"/>
      <c r="R538" s="193"/>
      <c r="S538" s="157"/>
      <c r="T538" s="193"/>
      <c r="U538" s="157"/>
      <c r="V538" s="231"/>
      <c r="W538" s="193"/>
      <c r="X538" s="193"/>
      <c r="Y538" s="193"/>
      <c r="Z538" s="193"/>
      <c r="AA538" s="193"/>
      <c r="AB538" s="193"/>
      <c r="AC538" s="193"/>
      <c r="AD538" s="232"/>
      <c r="AE538" s="193"/>
      <c r="AF538" s="193"/>
    </row>
    <row r="539" spans="1:32" ht="15.75" customHeight="1">
      <c r="A539" s="157"/>
      <c r="B539" s="157"/>
      <c r="C539" s="157"/>
      <c r="D539" s="193"/>
      <c r="E539"/>
      <c r="F539" s="193"/>
      <c r="G539" s="193"/>
      <c r="H539" s="193"/>
      <c r="I539" s="157"/>
      <c r="J539" s="193"/>
      <c r="K539" s="157"/>
      <c r="L539" s="193"/>
      <c r="M539" s="193"/>
      <c r="N539" s="193"/>
      <c r="O539" s="193"/>
      <c r="P539" s="193"/>
      <c r="Q539" s="193"/>
      <c r="R539" s="193"/>
      <c r="S539" s="157"/>
      <c r="T539" s="193"/>
      <c r="U539" s="157"/>
      <c r="V539" s="231"/>
      <c r="W539" s="193"/>
      <c r="X539" s="193"/>
      <c r="Y539" s="193"/>
      <c r="Z539" s="193"/>
      <c r="AA539" s="193"/>
      <c r="AB539" s="193"/>
      <c r="AC539" s="193"/>
      <c r="AD539" s="232"/>
      <c r="AE539" s="193"/>
      <c r="AF539" s="193"/>
    </row>
    <row r="540" spans="1:32" ht="15.75" customHeight="1">
      <c r="A540" s="157"/>
      <c r="B540" s="157"/>
      <c r="C540" s="157"/>
      <c r="D540" s="193"/>
      <c r="E540"/>
      <c r="F540" s="193"/>
      <c r="G540" s="193"/>
      <c r="H540" s="193"/>
      <c r="I540" s="157"/>
      <c r="J540" s="193"/>
      <c r="K540" s="157"/>
      <c r="L540" s="193"/>
      <c r="M540" s="193"/>
      <c r="N540" s="193"/>
      <c r="O540" s="193"/>
      <c r="P540" s="193"/>
      <c r="Q540" s="193"/>
      <c r="R540" s="193"/>
      <c r="S540" s="157"/>
      <c r="T540" s="193"/>
      <c r="U540" s="157"/>
      <c r="V540" s="231"/>
      <c r="W540" s="193"/>
      <c r="X540" s="193"/>
      <c r="Y540" s="193"/>
      <c r="Z540" s="193"/>
      <c r="AA540" s="193"/>
      <c r="AB540" s="193"/>
      <c r="AC540" s="193"/>
      <c r="AD540" s="232"/>
      <c r="AE540" s="193"/>
      <c r="AF540" s="193"/>
    </row>
    <row r="541" spans="1:32" ht="15.75" customHeight="1">
      <c r="A541" s="157"/>
      <c r="B541" s="157"/>
      <c r="C541" s="157"/>
      <c r="D541" s="193"/>
      <c r="E541"/>
      <c r="F541" s="193"/>
      <c r="G541" s="193"/>
      <c r="H541" s="193"/>
      <c r="I541" s="157"/>
      <c r="J541" s="193"/>
      <c r="K541" s="157"/>
      <c r="L541" s="193"/>
      <c r="M541" s="193"/>
      <c r="N541" s="193"/>
      <c r="O541" s="193"/>
      <c r="P541" s="193"/>
      <c r="Q541" s="193"/>
      <c r="R541" s="193"/>
      <c r="S541" s="157"/>
      <c r="T541" s="193"/>
      <c r="U541" s="157"/>
      <c r="V541" s="231"/>
      <c r="W541" s="193"/>
      <c r="X541" s="193"/>
      <c r="Y541" s="193"/>
      <c r="Z541" s="193"/>
      <c r="AA541" s="193"/>
      <c r="AB541" s="193"/>
      <c r="AC541" s="193"/>
      <c r="AD541" s="232"/>
      <c r="AE541" s="193"/>
      <c r="AF541" s="193"/>
    </row>
    <row r="542" spans="1:32" ht="15.75" customHeight="1">
      <c r="A542" s="157"/>
      <c r="B542" s="157"/>
      <c r="C542" s="157"/>
      <c r="D542" s="193"/>
      <c r="E542"/>
      <c r="F542" s="193"/>
      <c r="G542" s="193"/>
      <c r="H542" s="193"/>
      <c r="I542" s="157"/>
      <c r="J542" s="193"/>
      <c r="K542" s="157"/>
      <c r="L542" s="193"/>
      <c r="M542" s="193"/>
      <c r="N542" s="193"/>
      <c r="O542" s="193"/>
      <c r="P542" s="193"/>
      <c r="Q542" s="193"/>
      <c r="R542" s="193"/>
      <c r="S542" s="157"/>
      <c r="T542" s="193"/>
      <c r="U542" s="157"/>
      <c r="V542" s="231"/>
      <c r="W542" s="193"/>
      <c r="X542" s="193"/>
      <c r="Y542" s="193"/>
      <c r="Z542" s="193"/>
      <c r="AA542" s="193"/>
      <c r="AB542" s="193"/>
      <c r="AC542" s="193"/>
      <c r="AD542" s="232"/>
      <c r="AE542" s="193"/>
      <c r="AF542" s="193"/>
    </row>
    <row r="543" spans="1:32" ht="15.75" customHeight="1">
      <c r="A543" s="157"/>
      <c r="B543" s="157"/>
      <c r="C543" s="157"/>
      <c r="D543" s="193"/>
      <c r="E543"/>
      <c r="F543" s="193"/>
      <c r="G543" s="193"/>
      <c r="H543" s="193"/>
      <c r="I543" s="157"/>
      <c r="J543" s="193"/>
      <c r="K543" s="157"/>
      <c r="L543" s="193"/>
      <c r="M543" s="193"/>
      <c r="N543" s="193"/>
      <c r="O543" s="193"/>
      <c r="P543" s="193"/>
      <c r="Q543" s="193"/>
      <c r="R543" s="193"/>
      <c r="S543" s="157"/>
      <c r="T543" s="193"/>
      <c r="U543" s="157"/>
      <c r="V543" s="231"/>
      <c r="W543" s="193"/>
      <c r="X543" s="193"/>
      <c r="Y543" s="193"/>
      <c r="Z543" s="193"/>
      <c r="AA543" s="193"/>
      <c r="AB543" s="193"/>
      <c r="AC543" s="193"/>
      <c r="AD543" s="232"/>
      <c r="AE543" s="193"/>
      <c r="AF543" s="193"/>
    </row>
    <row r="544" spans="1:32" ht="15.75" customHeight="1">
      <c r="A544" s="157"/>
      <c r="B544" s="157"/>
      <c r="C544" s="157"/>
      <c r="D544" s="193"/>
      <c r="E544"/>
      <c r="F544" s="193"/>
      <c r="G544" s="193"/>
      <c r="H544" s="193"/>
      <c r="I544" s="157"/>
      <c r="J544" s="193"/>
      <c r="K544" s="157"/>
      <c r="L544" s="193"/>
      <c r="M544" s="193"/>
      <c r="N544" s="193"/>
      <c r="O544" s="193"/>
      <c r="P544" s="193"/>
      <c r="Q544" s="193"/>
      <c r="R544" s="193"/>
      <c r="S544" s="157"/>
      <c r="T544" s="193"/>
      <c r="U544" s="157"/>
      <c r="V544" s="231"/>
      <c r="W544" s="193"/>
      <c r="X544" s="193"/>
      <c r="Y544" s="193"/>
      <c r="Z544" s="193"/>
      <c r="AA544" s="193"/>
      <c r="AB544" s="193"/>
      <c r="AC544" s="193"/>
      <c r="AD544" s="232"/>
      <c r="AE544" s="193"/>
      <c r="AF544" s="193"/>
    </row>
    <row r="545" spans="1:32" ht="15.75" customHeight="1">
      <c r="A545" s="157"/>
      <c r="B545" s="157"/>
      <c r="C545" s="157"/>
      <c r="D545" s="193"/>
      <c r="E545"/>
      <c r="F545" s="193"/>
      <c r="G545" s="193"/>
      <c r="H545" s="193"/>
      <c r="I545" s="157"/>
      <c r="J545" s="193"/>
      <c r="K545" s="157"/>
      <c r="L545" s="193"/>
      <c r="M545" s="193"/>
      <c r="N545" s="193"/>
      <c r="O545" s="193"/>
      <c r="P545" s="193"/>
      <c r="Q545" s="193"/>
      <c r="R545" s="193"/>
      <c r="S545" s="157"/>
      <c r="T545" s="193"/>
      <c r="U545" s="157"/>
      <c r="V545" s="231"/>
      <c r="W545" s="193"/>
      <c r="X545" s="193"/>
      <c r="Y545" s="193"/>
      <c r="Z545" s="193"/>
      <c r="AA545" s="193"/>
      <c r="AB545" s="193"/>
      <c r="AC545" s="193"/>
      <c r="AD545" s="232"/>
      <c r="AE545" s="193"/>
      <c r="AF545" s="193"/>
    </row>
    <row r="546" spans="1:32" ht="15.75" customHeight="1">
      <c r="A546" s="157"/>
      <c r="B546" s="157"/>
      <c r="C546" s="157"/>
      <c r="D546" s="193"/>
      <c r="E546"/>
      <c r="F546" s="193"/>
      <c r="G546" s="193"/>
      <c r="H546" s="193"/>
      <c r="I546" s="157"/>
      <c r="J546" s="193"/>
      <c r="K546" s="157"/>
      <c r="L546" s="193"/>
      <c r="M546" s="193"/>
      <c r="N546" s="193"/>
      <c r="O546" s="193"/>
      <c r="P546" s="193"/>
      <c r="Q546" s="193"/>
      <c r="R546" s="193"/>
      <c r="S546" s="157"/>
      <c r="T546" s="193"/>
      <c r="U546" s="157"/>
      <c r="V546" s="231"/>
      <c r="W546" s="193"/>
      <c r="X546" s="193"/>
      <c r="Y546" s="193"/>
      <c r="Z546" s="193"/>
      <c r="AA546" s="193"/>
      <c r="AB546" s="193"/>
      <c r="AC546" s="193"/>
      <c r="AD546" s="232"/>
      <c r="AE546" s="193"/>
      <c r="AF546" s="193"/>
    </row>
    <row r="547" spans="1:32" ht="15.75" customHeight="1">
      <c r="A547" s="157"/>
      <c r="B547" s="157"/>
      <c r="C547" s="157"/>
      <c r="D547" s="193"/>
      <c r="E547"/>
      <c r="F547" s="193"/>
      <c r="G547" s="193"/>
      <c r="H547" s="193"/>
      <c r="I547" s="157"/>
      <c r="J547" s="193"/>
      <c r="K547" s="157"/>
      <c r="L547" s="193"/>
      <c r="M547" s="193"/>
      <c r="N547" s="193"/>
      <c r="O547" s="193"/>
      <c r="P547" s="193"/>
      <c r="Q547" s="193"/>
      <c r="R547" s="193"/>
      <c r="S547" s="157"/>
      <c r="T547" s="193"/>
      <c r="U547" s="157"/>
      <c r="V547" s="231"/>
      <c r="W547" s="193"/>
      <c r="X547" s="193"/>
      <c r="Y547" s="193"/>
      <c r="Z547" s="193"/>
      <c r="AA547" s="193"/>
      <c r="AB547" s="193"/>
      <c r="AC547" s="193"/>
      <c r="AD547" s="232"/>
      <c r="AE547" s="193"/>
      <c r="AF547" s="193"/>
    </row>
    <row r="548" spans="1:32" ht="15.75" customHeight="1">
      <c r="A548" s="157"/>
      <c r="B548" s="157"/>
      <c r="C548" s="157"/>
      <c r="D548" s="193"/>
      <c r="E548"/>
      <c r="F548" s="193"/>
      <c r="G548" s="193"/>
      <c r="H548" s="193"/>
      <c r="I548" s="157"/>
      <c r="J548" s="193"/>
      <c r="K548" s="157"/>
      <c r="L548" s="193"/>
      <c r="M548" s="193"/>
      <c r="N548" s="193"/>
      <c r="O548" s="193"/>
      <c r="P548" s="193"/>
      <c r="Q548" s="193"/>
      <c r="R548" s="193"/>
      <c r="S548" s="157"/>
      <c r="T548" s="193"/>
      <c r="U548" s="157"/>
      <c r="V548" s="231"/>
      <c r="W548" s="193"/>
      <c r="X548" s="193"/>
      <c r="Y548" s="193"/>
      <c r="Z548" s="193"/>
      <c r="AA548" s="193"/>
      <c r="AB548" s="193"/>
      <c r="AC548" s="193"/>
      <c r="AD548" s="232"/>
      <c r="AE548" s="193"/>
      <c r="AF548" s="193"/>
    </row>
    <row r="549" spans="1:32" ht="15.75" customHeight="1">
      <c r="A549" s="157"/>
      <c r="B549" s="157"/>
      <c r="C549" s="157"/>
      <c r="D549" s="193"/>
      <c r="E549"/>
      <c r="F549" s="193"/>
      <c r="G549" s="193"/>
      <c r="H549" s="193"/>
      <c r="I549" s="157"/>
      <c r="J549" s="193"/>
      <c r="K549" s="157"/>
      <c r="L549" s="193"/>
      <c r="M549" s="193"/>
      <c r="N549" s="193"/>
      <c r="O549" s="193"/>
      <c r="P549" s="193"/>
      <c r="Q549" s="193"/>
      <c r="R549" s="193"/>
      <c r="S549" s="157"/>
      <c r="T549" s="193"/>
      <c r="U549" s="157"/>
      <c r="V549" s="231"/>
      <c r="W549" s="193"/>
      <c r="X549" s="193"/>
      <c r="Y549" s="193"/>
      <c r="Z549" s="193"/>
      <c r="AA549" s="193"/>
      <c r="AB549" s="193"/>
      <c r="AC549" s="193"/>
      <c r="AD549" s="232"/>
      <c r="AE549" s="193"/>
      <c r="AF549" s="193"/>
    </row>
    <row r="550" spans="1:32" ht="15.75" customHeight="1">
      <c r="A550" s="157"/>
      <c r="B550" s="157"/>
      <c r="C550" s="157"/>
      <c r="D550" s="193"/>
      <c r="E550"/>
      <c r="F550" s="193"/>
      <c r="G550" s="193"/>
      <c r="H550" s="193"/>
      <c r="I550" s="157"/>
      <c r="J550" s="193"/>
      <c r="K550" s="157"/>
      <c r="L550" s="193"/>
      <c r="M550" s="193"/>
      <c r="N550" s="193"/>
      <c r="O550" s="193"/>
      <c r="P550" s="193"/>
      <c r="Q550" s="193"/>
      <c r="R550" s="193"/>
      <c r="S550" s="157"/>
      <c r="T550" s="193"/>
      <c r="U550" s="157"/>
      <c r="V550" s="231"/>
      <c r="W550" s="193"/>
      <c r="X550" s="193"/>
      <c r="Y550" s="193"/>
      <c r="Z550" s="193"/>
      <c r="AA550" s="193"/>
      <c r="AB550" s="193"/>
      <c r="AC550" s="193"/>
      <c r="AD550" s="232"/>
      <c r="AE550" s="193"/>
      <c r="AF550" s="193"/>
    </row>
    <row r="551" spans="1:32" ht="15.75" customHeight="1">
      <c r="A551" s="157"/>
      <c r="B551" s="157"/>
      <c r="C551" s="157"/>
      <c r="D551" s="193"/>
      <c r="E551"/>
      <c r="F551" s="193"/>
      <c r="G551" s="193"/>
      <c r="H551" s="193"/>
      <c r="I551" s="157"/>
      <c r="J551" s="193"/>
      <c r="K551" s="157"/>
      <c r="L551" s="193"/>
      <c r="M551" s="193"/>
      <c r="N551" s="193"/>
      <c r="O551" s="193"/>
      <c r="P551" s="193"/>
      <c r="Q551" s="193"/>
      <c r="R551" s="193"/>
      <c r="S551" s="157"/>
      <c r="T551" s="193"/>
      <c r="U551" s="157"/>
      <c r="V551" s="231"/>
      <c r="W551" s="193"/>
      <c r="X551" s="193"/>
      <c r="Y551" s="193"/>
      <c r="Z551" s="193"/>
      <c r="AA551" s="193"/>
      <c r="AB551" s="193"/>
      <c r="AC551" s="193"/>
      <c r="AD551" s="232"/>
      <c r="AE551" s="193"/>
      <c r="AF551" s="193"/>
    </row>
    <row r="552" spans="1:32" ht="15.75" customHeight="1">
      <c r="A552" s="157"/>
      <c r="B552" s="157"/>
      <c r="C552" s="157"/>
      <c r="D552" s="193"/>
      <c r="E552"/>
      <c r="F552" s="193"/>
      <c r="G552" s="193"/>
      <c r="H552" s="193"/>
      <c r="I552" s="157"/>
      <c r="J552" s="193"/>
      <c r="K552" s="157"/>
      <c r="L552" s="193"/>
      <c r="M552" s="193"/>
      <c r="N552" s="193"/>
      <c r="O552" s="193"/>
      <c r="P552" s="193"/>
      <c r="Q552" s="193"/>
      <c r="R552" s="193"/>
      <c r="S552" s="157"/>
      <c r="T552" s="193"/>
      <c r="U552" s="157"/>
      <c r="V552" s="231"/>
      <c r="W552" s="193"/>
      <c r="X552" s="193"/>
      <c r="Y552" s="193"/>
      <c r="Z552" s="193"/>
      <c r="AA552" s="193"/>
      <c r="AB552" s="193"/>
      <c r="AC552" s="193"/>
      <c r="AD552" s="232"/>
      <c r="AE552" s="193"/>
      <c r="AF552" s="193"/>
    </row>
    <row r="553" spans="1:32" ht="15.75" customHeight="1">
      <c r="A553" s="157"/>
      <c r="B553" s="157"/>
      <c r="C553" s="157"/>
      <c r="D553" s="193"/>
      <c r="E553"/>
      <c r="F553" s="193"/>
      <c r="G553" s="193"/>
      <c r="H553" s="193"/>
      <c r="I553" s="157"/>
      <c r="J553" s="193"/>
      <c r="K553" s="157"/>
      <c r="L553" s="193"/>
      <c r="M553" s="193"/>
      <c r="N553" s="193"/>
      <c r="O553" s="193"/>
      <c r="P553" s="193"/>
      <c r="Q553" s="193"/>
      <c r="R553" s="193"/>
      <c r="S553" s="157"/>
      <c r="T553" s="193"/>
      <c r="U553" s="157"/>
      <c r="V553" s="231"/>
      <c r="W553" s="193"/>
      <c r="X553" s="193"/>
      <c r="Y553" s="193"/>
      <c r="Z553" s="193"/>
      <c r="AA553" s="193"/>
      <c r="AB553" s="193"/>
      <c r="AC553" s="193"/>
      <c r="AD553" s="232"/>
      <c r="AE553" s="193"/>
      <c r="AF553" s="193"/>
    </row>
    <row r="554" spans="1:32" ht="15.75" customHeight="1">
      <c r="A554" s="157"/>
      <c r="B554" s="157"/>
      <c r="C554" s="157"/>
      <c r="D554" s="193"/>
      <c r="E554"/>
      <c r="F554" s="193"/>
      <c r="G554" s="193"/>
      <c r="H554" s="193"/>
      <c r="I554" s="157"/>
      <c r="J554" s="193"/>
      <c r="K554" s="157"/>
      <c r="L554" s="193"/>
      <c r="M554" s="193"/>
      <c r="N554" s="193"/>
      <c r="O554" s="193"/>
      <c r="P554" s="193"/>
      <c r="Q554" s="193"/>
      <c r="R554" s="193"/>
      <c r="S554" s="157"/>
      <c r="T554" s="193"/>
      <c r="U554" s="157"/>
      <c r="V554" s="231"/>
      <c r="W554" s="193"/>
      <c r="X554" s="193"/>
      <c r="Y554" s="193"/>
      <c r="Z554" s="193"/>
      <c r="AA554" s="193"/>
      <c r="AB554" s="193"/>
      <c r="AC554" s="193"/>
      <c r="AD554" s="232"/>
      <c r="AE554" s="193"/>
      <c r="AF554" s="193"/>
    </row>
    <row r="555" spans="1:32" ht="15.75" customHeight="1">
      <c r="A555" s="157"/>
      <c r="B555" s="157"/>
      <c r="C555" s="157"/>
      <c r="D555" s="193"/>
      <c r="E555"/>
      <c r="F555" s="193"/>
      <c r="G555" s="193"/>
      <c r="H555" s="193"/>
      <c r="I555" s="157"/>
      <c r="J555" s="193"/>
      <c r="K555" s="157"/>
      <c r="L555" s="193"/>
      <c r="M555" s="193"/>
      <c r="N555" s="193"/>
      <c r="O555" s="193"/>
      <c r="P555" s="193"/>
      <c r="Q555" s="193"/>
      <c r="R555" s="193"/>
      <c r="S555" s="157"/>
      <c r="T555" s="193"/>
      <c r="U555" s="157"/>
      <c r="V555" s="231"/>
      <c r="W555" s="193"/>
      <c r="X555" s="193"/>
      <c r="Y555" s="193"/>
      <c r="Z555" s="193"/>
      <c r="AA555" s="193"/>
      <c r="AB555" s="193"/>
      <c r="AC555" s="193"/>
      <c r="AD555" s="232"/>
      <c r="AE555" s="193"/>
      <c r="AF555" s="193"/>
    </row>
    <row r="556" spans="1:32" ht="15.75" customHeight="1">
      <c r="A556" s="157"/>
      <c r="B556" s="157"/>
      <c r="C556" s="157"/>
      <c r="D556" s="193"/>
      <c r="E556"/>
      <c r="F556" s="193"/>
      <c r="G556" s="193"/>
      <c r="H556" s="193"/>
      <c r="I556" s="157"/>
      <c r="J556" s="193"/>
      <c r="K556" s="157"/>
      <c r="L556" s="193"/>
      <c r="M556" s="193"/>
      <c r="N556" s="193"/>
      <c r="O556" s="193"/>
      <c r="P556" s="193"/>
      <c r="Q556" s="193"/>
      <c r="R556" s="193"/>
      <c r="S556" s="157"/>
      <c r="T556" s="193"/>
      <c r="U556" s="157"/>
      <c r="V556" s="231"/>
      <c r="W556" s="193"/>
      <c r="X556" s="193"/>
      <c r="Y556" s="193"/>
      <c r="Z556" s="193"/>
      <c r="AA556" s="193"/>
      <c r="AB556" s="193"/>
      <c r="AC556" s="193"/>
      <c r="AD556" s="232"/>
      <c r="AE556" s="193"/>
      <c r="AF556" s="193"/>
    </row>
    <row r="557" spans="1:32" ht="15.75" customHeight="1">
      <c r="A557" s="157"/>
      <c r="B557" s="157"/>
      <c r="C557" s="157"/>
      <c r="D557" s="193"/>
      <c r="E557"/>
      <c r="F557" s="193"/>
      <c r="G557" s="193"/>
      <c r="H557" s="193"/>
      <c r="I557" s="157"/>
      <c r="J557" s="193"/>
      <c r="K557" s="157"/>
      <c r="L557" s="193"/>
      <c r="M557" s="193"/>
      <c r="N557" s="193"/>
      <c r="O557" s="193"/>
      <c r="P557" s="193"/>
      <c r="Q557" s="193"/>
      <c r="R557" s="193"/>
      <c r="S557" s="157"/>
      <c r="T557" s="193"/>
      <c r="U557" s="157"/>
      <c r="V557" s="231"/>
      <c r="W557" s="193"/>
      <c r="X557" s="193"/>
      <c r="Y557" s="193"/>
      <c r="Z557" s="193"/>
      <c r="AA557" s="193"/>
      <c r="AB557" s="193"/>
      <c r="AC557" s="193"/>
      <c r="AD557" s="232"/>
      <c r="AE557" s="193"/>
      <c r="AF557" s="193"/>
    </row>
    <row r="558" spans="1:32" ht="15.75" customHeight="1">
      <c r="A558" s="157"/>
      <c r="B558" s="157"/>
      <c r="C558" s="157"/>
      <c r="D558" s="193"/>
      <c r="E558"/>
      <c r="F558" s="193"/>
      <c r="G558" s="193"/>
      <c r="H558" s="193"/>
      <c r="I558" s="157"/>
      <c r="J558" s="193"/>
      <c r="K558" s="157"/>
      <c r="L558" s="193"/>
      <c r="M558" s="193"/>
      <c r="N558" s="193"/>
      <c r="O558" s="193"/>
      <c r="P558" s="193"/>
      <c r="Q558" s="193"/>
      <c r="R558" s="193"/>
      <c r="S558" s="157"/>
      <c r="T558" s="193"/>
      <c r="U558" s="157"/>
      <c r="V558" s="231"/>
      <c r="W558" s="193"/>
      <c r="X558" s="193"/>
      <c r="Y558" s="193"/>
      <c r="Z558" s="193"/>
      <c r="AA558" s="193"/>
      <c r="AB558" s="193"/>
      <c r="AC558" s="193"/>
      <c r="AD558" s="232"/>
      <c r="AE558" s="193"/>
      <c r="AF558" s="193"/>
    </row>
    <row r="559" spans="1:32" ht="15.75" customHeight="1">
      <c r="A559" s="157"/>
      <c r="B559" s="157"/>
      <c r="C559" s="157"/>
      <c r="D559" s="193"/>
      <c r="E559"/>
      <c r="F559" s="193"/>
      <c r="G559" s="193"/>
      <c r="H559" s="193"/>
      <c r="I559" s="157"/>
      <c r="J559" s="193"/>
      <c r="K559" s="157"/>
      <c r="L559" s="193"/>
      <c r="M559" s="193"/>
      <c r="N559" s="193"/>
      <c r="O559" s="193"/>
      <c r="P559" s="193"/>
      <c r="Q559" s="193"/>
      <c r="R559" s="193"/>
      <c r="S559" s="157"/>
      <c r="T559" s="193"/>
      <c r="U559" s="157"/>
      <c r="V559" s="231"/>
      <c r="W559" s="193"/>
      <c r="X559" s="193"/>
      <c r="Y559" s="193"/>
      <c r="Z559" s="193"/>
      <c r="AA559" s="193"/>
      <c r="AB559" s="193"/>
      <c r="AC559" s="193"/>
      <c r="AD559" s="232"/>
      <c r="AE559" s="193"/>
      <c r="AF559" s="193"/>
    </row>
    <row r="560" spans="1:32" ht="15.75" customHeight="1">
      <c r="A560" s="157"/>
      <c r="B560" s="157"/>
      <c r="C560" s="157"/>
      <c r="D560" s="193"/>
      <c r="E560"/>
      <c r="F560" s="193"/>
      <c r="G560" s="193"/>
      <c r="H560" s="193"/>
      <c r="I560" s="157"/>
      <c r="J560" s="193"/>
      <c r="K560" s="157"/>
      <c r="L560" s="193"/>
      <c r="M560" s="193"/>
      <c r="N560" s="193"/>
      <c r="O560" s="193"/>
      <c r="P560" s="193"/>
      <c r="Q560" s="193"/>
      <c r="R560" s="193"/>
      <c r="S560" s="157"/>
      <c r="T560" s="193"/>
      <c r="U560" s="157"/>
      <c r="V560" s="231"/>
      <c r="W560" s="193"/>
      <c r="X560" s="193"/>
      <c r="Y560" s="193"/>
      <c r="Z560" s="193"/>
      <c r="AA560" s="193"/>
      <c r="AB560" s="193"/>
      <c r="AC560" s="193"/>
      <c r="AD560" s="232"/>
      <c r="AE560" s="193"/>
      <c r="AF560" s="193"/>
    </row>
    <row r="561" spans="1:32" ht="15.75" customHeight="1">
      <c r="A561" s="157"/>
      <c r="B561" s="157"/>
      <c r="C561" s="157"/>
      <c r="D561" s="193"/>
      <c r="E561"/>
      <c r="F561" s="193"/>
      <c r="G561" s="193"/>
      <c r="H561" s="193"/>
      <c r="I561" s="157"/>
      <c r="J561" s="193"/>
      <c r="K561" s="157"/>
      <c r="L561" s="193"/>
      <c r="M561" s="193"/>
      <c r="N561" s="193"/>
      <c r="O561" s="193"/>
      <c r="P561" s="193"/>
      <c r="Q561" s="193"/>
      <c r="R561" s="193"/>
      <c r="S561" s="157"/>
      <c r="T561" s="193"/>
      <c r="U561" s="157"/>
      <c r="V561" s="231"/>
      <c r="W561" s="193"/>
      <c r="X561" s="193"/>
      <c r="Y561" s="193"/>
      <c r="Z561" s="193"/>
      <c r="AA561" s="193"/>
      <c r="AB561" s="193"/>
      <c r="AC561" s="193"/>
      <c r="AD561" s="232"/>
      <c r="AE561" s="193"/>
      <c r="AF561" s="193"/>
    </row>
    <row r="562" spans="1:32" ht="15.75" customHeight="1">
      <c r="A562" s="157"/>
      <c r="B562" s="157"/>
      <c r="C562" s="157"/>
      <c r="D562" s="193"/>
      <c r="E562"/>
      <c r="F562" s="193"/>
      <c r="G562" s="193"/>
      <c r="H562" s="193"/>
      <c r="I562" s="157"/>
      <c r="J562" s="193"/>
      <c r="K562" s="157"/>
      <c r="L562" s="193"/>
      <c r="M562" s="193"/>
      <c r="N562" s="193"/>
      <c r="O562" s="193"/>
      <c r="P562" s="193"/>
      <c r="Q562" s="193"/>
      <c r="R562" s="193"/>
      <c r="S562" s="157"/>
      <c r="T562" s="193"/>
      <c r="U562" s="157"/>
      <c r="V562" s="231"/>
      <c r="W562" s="193"/>
      <c r="X562" s="193"/>
      <c r="Y562" s="193"/>
      <c r="Z562" s="193"/>
      <c r="AA562" s="193"/>
      <c r="AB562" s="193"/>
      <c r="AC562" s="193"/>
      <c r="AD562" s="232"/>
      <c r="AE562" s="193"/>
      <c r="AF562" s="193"/>
    </row>
    <row r="563" spans="1:32" ht="15.75" customHeight="1">
      <c r="A563" s="157"/>
      <c r="B563" s="157"/>
      <c r="C563" s="157"/>
      <c r="D563" s="193"/>
      <c r="E563"/>
      <c r="F563" s="193"/>
      <c r="G563" s="193"/>
      <c r="H563" s="193"/>
      <c r="I563" s="157"/>
      <c r="J563" s="193"/>
      <c r="K563" s="157"/>
      <c r="L563" s="193"/>
      <c r="M563" s="193"/>
      <c r="N563" s="193"/>
      <c r="O563" s="193"/>
      <c r="P563" s="193"/>
      <c r="Q563" s="193"/>
      <c r="R563" s="193"/>
      <c r="S563" s="157"/>
      <c r="T563" s="193"/>
      <c r="U563" s="157"/>
      <c r="V563" s="231"/>
      <c r="W563" s="193"/>
      <c r="X563" s="193"/>
      <c r="Y563" s="193"/>
      <c r="Z563" s="193"/>
      <c r="AA563" s="193"/>
      <c r="AB563" s="193"/>
      <c r="AC563" s="193"/>
      <c r="AD563" s="232"/>
      <c r="AE563" s="193"/>
      <c r="AF563" s="193"/>
    </row>
    <row r="564" spans="1:32" ht="15.75" customHeight="1">
      <c r="A564" s="157"/>
      <c r="B564" s="157"/>
      <c r="C564" s="157"/>
      <c r="D564" s="193"/>
      <c r="E564"/>
      <c r="F564" s="193"/>
      <c r="G564" s="193"/>
      <c r="H564" s="193"/>
      <c r="I564" s="157"/>
      <c r="J564" s="193"/>
      <c r="K564" s="157"/>
      <c r="L564" s="193"/>
      <c r="M564" s="193"/>
      <c r="N564" s="193"/>
      <c r="O564" s="193"/>
      <c r="P564" s="193"/>
      <c r="Q564" s="193"/>
      <c r="R564" s="193"/>
      <c r="S564" s="157"/>
      <c r="T564" s="193"/>
      <c r="U564" s="157"/>
      <c r="V564" s="231"/>
      <c r="W564" s="193"/>
      <c r="X564" s="193"/>
      <c r="Y564" s="193"/>
      <c r="Z564" s="193"/>
      <c r="AA564" s="193"/>
      <c r="AB564" s="193"/>
      <c r="AC564" s="193"/>
      <c r="AD564" s="232"/>
      <c r="AE564" s="193"/>
      <c r="AF564" s="193"/>
    </row>
    <row r="565" spans="1:32" ht="15.75" customHeight="1">
      <c r="A565" s="157"/>
      <c r="B565" s="157"/>
      <c r="C565" s="157"/>
      <c r="D565" s="193"/>
      <c r="E565"/>
      <c r="F565" s="193"/>
      <c r="G565" s="193"/>
      <c r="H565" s="193"/>
      <c r="I565" s="157"/>
      <c r="J565" s="193"/>
      <c r="K565" s="157"/>
      <c r="L565" s="193"/>
      <c r="M565" s="193"/>
      <c r="N565" s="193"/>
      <c r="O565" s="193"/>
      <c r="P565" s="193"/>
      <c r="Q565" s="193"/>
      <c r="R565" s="193"/>
      <c r="S565" s="157"/>
      <c r="T565" s="193"/>
      <c r="U565" s="157"/>
      <c r="V565" s="231"/>
      <c r="W565" s="193"/>
      <c r="X565" s="193"/>
      <c r="Y565" s="193"/>
      <c r="Z565" s="193"/>
      <c r="AA565" s="193"/>
      <c r="AB565" s="193"/>
      <c r="AC565" s="193"/>
      <c r="AD565" s="232"/>
      <c r="AE565" s="193"/>
      <c r="AF565" s="193"/>
    </row>
    <row r="566" spans="1:32" ht="15.75" customHeight="1">
      <c r="A566" s="157"/>
      <c r="B566" s="157"/>
      <c r="C566" s="157"/>
      <c r="D566" s="193"/>
      <c r="E566"/>
      <c r="F566" s="193"/>
      <c r="G566" s="193"/>
      <c r="H566" s="193"/>
      <c r="I566" s="157"/>
      <c r="J566" s="193"/>
      <c r="K566" s="157"/>
      <c r="L566" s="193"/>
      <c r="M566" s="193"/>
      <c r="N566" s="193"/>
      <c r="O566" s="193"/>
      <c r="P566" s="193"/>
      <c r="Q566" s="193"/>
      <c r="R566" s="193"/>
      <c r="S566" s="157"/>
      <c r="T566" s="193"/>
      <c r="U566" s="157"/>
      <c r="V566" s="231"/>
      <c r="W566" s="193"/>
      <c r="X566" s="193"/>
      <c r="Y566" s="193"/>
      <c r="Z566" s="193"/>
      <c r="AA566" s="193"/>
      <c r="AB566" s="193"/>
      <c r="AC566" s="193"/>
      <c r="AD566" s="232"/>
      <c r="AE566" s="193"/>
      <c r="AF566" s="193"/>
    </row>
    <row r="567" spans="1:32" ht="15.75" customHeight="1">
      <c r="A567" s="157"/>
      <c r="B567" s="157"/>
      <c r="C567" s="157"/>
      <c r="D567" s="193"/>
      <c r="E567"/>
      <c r="F567" s="193"/>
      <c r="G567" s="193"/>
      <c r="H567" s="193"/>
      <c r="I567" s="157"/>
      <c r="J567" s="193"/>
      <c r="K567" s="157"/>
      <c r="L567" s="193"/>
      <c r="M567" s="193"/>
      <c r="N567" s="193"/>
      <c r="O567" s="193"/>
      <c r="P567" s="193"/>
      <c r="Q567" s="193"/>
      <c r="R567" s="193"/>
      <c r="S567" s="157"/>
      <c r="T567" s="193"/>
      <c r="U567" s="157"/>
      <c r="V567" s="231"/>
      <c r="W567" s="193"/>
      <c r="X567" s="193"/>
      <c r="Y567" s="193"/>
      <c r="Z567" s="193"/>
      <c r="AA567" s="193"/>
      <c r="AB567" s="193"/>
      <c r="AC567" s="193"/>
      <c r="AD567" s="232"/>
      <c r="AE567" s="193"/>
      <c r="AF567" s="193"/>
    </row>
    <row r="568" spans="1:32" ht="15.75" customHeight="1">
      <c r="A568" s="157"/>
      <c r="B568" s="157"/>
      <c r="C568" s="157"/>
      <c r="D568" s="193"/>
      <c r="E568"/>
      <c r="F568" s="193"/>
      <c r="G568" s="193"/>
      <c r="H568" s="193"/>
      <c r="I568" s="157"/>
      <c r="J568" s="193"/>
      <c r="K568" s="157"/>
      <c r="L568" s="193"/>
      <c r="M568" s="193"/>
      <c r="N568" s="193"/>
      <c r="O568" s="193"/>
      <c r="P568" s="193"/>
      <c r="Q568" s="193"/>
      <c r="R568" s="193"/>
      <c r="S568" s="157"/>
      <c r="T568" s="193"/>
      <c r="U568" s="157"/>
      <c r="V568" s="231"/>
      <c r="W568" s="193"/>
      <c r="X568" s="193"/>
      <c r="Y568" s="193"/>
      <c r="Z568" s="193"/>
      <c r="AA568" s="193"/>
      <c r="AB568" s="193"/>
      <c r="AC568" s="193"/>
      <c r="AD568" s="232"/>
      <c r="AE568" s="193"/>
      <c r="AF568" s="193"/>
    </row>
    <row r="569" spans="1:32" ht="15.75" customHeight="1">
      <c r="A569" s="157"/>
      <c r="B569" s="157"/>
      <c r="C569" s="157"/>
      <c r="D569" s="193"/>
      <c r="E569"/>
      <c r="F569" s="193"/>
      <c r="G569" s="193"/>
      <c r="H569" s="193"/>
      <c r="I569" s="157"/>
      <c r="J569" s="193"/>
      <c r="K569" s="157"/>
      <c r="L569" s="193"/>
      <c r="M569" s="193"/>
      <c r="N569" s="193"/>
      <c r="O569" s="193"/>
      <c r="P569" s="193"/>
      <c r="Q569" s="193"/>
      <c r="R569" s="193"/>
      <c r="S569" s="157"/>
      <c r="T569" s="193"/>
      <c r="U569" s="157"/>
      <c r="V569" s="231"/>
      <c r="W569" s="193"/>
      <c r="X569" s="193"/>
      <c r="Y569" s="193"/>
      <c r="Z569" s="193"/>
      <c r="AA569" s="193"/>
      <c r="AB569" s="193"/>
      <c r="AC569" s="193"/>
      <c r="AD569" s="232"/>
      <c r="AE569" s="193"/>
      <c r="AF569" s="193"/>
    </row>
    <row r="570" spans="1:32" ht="15.75" customHeight="1">
      <c r="A570" s="157"/>
      <c r="B570" s="157"/>
      <c r="C570" s="157"/>
      <c r="D570" s="193"/>
      <c r="E570"/>
      <c r="F570" s="193"/>
      <c r="G570" s="193"/>
      <c r="H570" s="193"/>
      <c r="I570" s="157"/>
      <c r="J570" s="193"/>
      <c r="K570" s="157"/>
      <c r="L570" s="193"/>
      <c r="M570" s="193"/>
      <c r="N570" s="193"/>
      <c r="O570" s="193"/>
      <c r="P570" s="193"/>
      <c r="Q570" s="193"/>
      <c r="R570" s="193"/>
      <c r="S570" s="157"/>
      <c r="T570" s="193"/>
      <c r="U570" s="157"/>
      <c r="V570" s="231"/>
      <c r="W570" s="193"/>
      <c r="X570" s="193"/>
      <c r="Y570" s="193"/>
      <c r="Z570" s="193"/>
      <c r="AA570" s="193"/>
      <c r="AB570" s="193"/>
      <c r="AC570" s="193"/>
      <c r="AD570" s="232"/>
      <c r="AE570" s="193"/>
      <c r="AF570" s="193"/>
    </row>
    <row r="571" spans="1:32" ht="15.75" customHeight="1">
      <c r="A571" s="157"/>
      <c r="B571" s="157"/>
      <c r="C571" s="157"/>
      <c r="D571" s="193"/>
      <c r="E571"/>
      <c r="F571" s="193"/>
      <c r="G571" s="193"/>
      <c r="H571" s="193"/>
      <c r="I571" s="157"/>
      <c r="J571" s="193"/>
      <c r="K571" s="157"/>
      <c r="L571" s="193"/>
      <c r="M571" s="193"/>
      <c r="N571" s="193"/>
      <c r="O571" s="193"/>
      <c r="P571" s="193"/>
      <c r="Q571" s="193"/>
      <c r="R571" s="193"/>
      <c r="S571" s="157"/>
      <c r="T571" s="193"/>
      <c r="U571" s="157"/>
      <c r="V571" s="231"/>
      <c r="W571" s="193"/>
      <c r="X571" s="193"/>
      <c r="Y571" s="193"/>
      <c r="Z571" s="193"/>
      <c r="AA571" s="193"/>
      <c r="AB571" s="193"/>
      <c r="AC571" s="193"/>
      <c r="AD571" s="232"/>
      <c r="AE571" s="193"/>
      <c r="AF571" s="193"/>
    </row>
    <row r="572" spans="1:32" ht="15.75" customHeight="1">
      <c r="A572" s="157"/>
      <c r="B572" s="157"/>
      <c r="C572" s="157"/>
      <c r="D572" s="193"/>
      <c r="E572"/>
      <c r="F572" s="193"/>
      <c r="G572" s="193"/>
      <c r="H572" s="193"/>
      <c r="I572" s="157"/>
      <c r="J572" s="193"/>
      <c r="K572" s="157"/>
      <c r="L572" s="193"/>
      <c r="M572" s="193"/>
      <c r="N572" s="193"/>
      <c r="O572" s="193"/>
      <c r="P572" s="193"/>
      <c r="Q572" s="193"/>
      <c r="R572" s="193"/>
      <c r="S572" s="157"/>
      <c r="T572" s="193"/>
      <c r="U572" s="157"/>
      <c r="V572" s="231"/>
      <c r="W572" s="193"/>
      <c r="X572" s="193"/>
      <c r="Y572" s="193"/>
      <c r="Z572" s="193"/>
      <c r="AA572" s="193"/>
      <c r="AB572" s="193"/>
      <c r="AC572" s="193"/>
      <c r="AD572" s="232"/>
      <c r="AE572" s="193"/>
      <c r="AF572" s="193"/>
    </row>
    <row r="573" spans="1:32" ht="15.75" customHeight="1">
      <c r="A573" s="157"/>
      <c r="B573" s="157"/>
      <c r="C573" s="157"/>
      <c r="D573" s="193"/>
      <c r="E573"/>
      <c r="F573" s="193"/>
      <c r="G573" s="193"/>
      <c r="H573" s="193"/>
      <c r="I573" s="157"/>
      <c r="J573" s="193"/>
      <c r="K573" s="157"/>
      <c r="L573" s="193"/>
      <c r="M573" s="193"/>
      <c r="N573" s="193"/>
      <c r="O573" s="193"/>
      <c r="P573" s="193"/>
      <c r="Q573" s="193"/>
      <c r="R573" s="193"/>
      <c r="S573" s="157"/>
      <c r="T573" s="193"/>
      <c r="U573" s="157"/>
      <c r="V573" s="231"/>
      <c r="W573" s="193"/>
      <c r="X573" s="193"/>
      <c r="Y573" s="193"/>
      <c r="Z573" s="193"/>
      <c r="AA573" s="193"/>
      <c r="AB573" s="193"/>
      <c r="AC573" s="193"/>
      <c r="AD573" s="232"/>
      <c r="AE573" s="193"/>
      <c r="AF573" s="193"/>
    </row>
    <row r="574" spans="1:32" ht="15.75" customHeight="1">
      <c r="A574" s="157"/>
      <c r="B574" s="157"/>
      <c r="C574" s="157"/>
      <c r="D574" s="193"/>
      <c r="E574"/>
      <c r="F574" s="193"/>
      <c r="G574" s="193"/>
      <c r="H574" s="193"/>
      <c r="I574" s="157"/>
      <c r="J574" s="193"/>
      <c r="K574" s="157"/>
      <c r="L574" s="193"/>
      <c r="M574" s="193"/>
      <c r="N574" s="193"/>
      <c r="O574" s="193"/>
      <c r="P574" s="193"/>
      <c r="Q574" s="193"/>
      <c r="R574" s="193"/>
      <c r="S574" s="157"/>
      <c r="T574" s="193"/>
      <c r="U574" s="157"/>
      <c r="V574" s="231"/>
      <c r="W574" s="193"/>
      <c r="X574" s="193"/>
      <c r="Y574" s="193"/>
      <c r="Z574" s="193"/>
      <c r="AA574" s="193"/>
      <c r="AB574" s="193"/>
      <c r="AC574" s="193"/>
      <c r="AD574" s="232"/>
      <c r="AE574" s="193"/>
      <c r="AF574" s="193"/>
    </row>
    <row r="575" spans="1:32" ht="15.75" customHeight="1">
      <c r="A575" s="157"/>
      <c r="B575" s="157"/>
      <c r="C575" s="157"/>
      <c r="D575" s="193"/>
      <c r="E575"/>
      <c r="F575" s="193"/>
      <c r="G575" s="193"/>
      <c r="H575" s="193"/>
      <c r="I575" s="157"/>
      <c r="J575" s="193"/>
      <c r="K575" s="157"/>
      <c r="L575" s="193"/>
      <c r="M575" s="193"/>
      <c r="N575" s="193"/>
      <c r="O575" s="193"/>
      <c r="P575" s="193"/>
      <c r="Q575" s="193"/>
      <c r="R575" s="193"/>
      <c r="S575" s="157"/>
      <c r="T575" s="193"/>
      <c r="U575" s="157"/>
      <c r="V575" s="231"/>
      <c r="W575" s="193"/>
      <c r="X575" s="193"/>
      <c r="Y575" s="193"/>
      <c r="Z575" s="193"/>
      <c r="AA575" s="193"/>
      <c r="AB575" s="193"/>
      <c r="AC575" s="193"/>
      <c r="AD575" s="232"/>
      <c r="AE575" s="193"/>
      <c r="AF575" s="193"/>
    </row>
    <row r="576" spans="1:32" ht="15.75" customHeight="1">
      <c r="A576" s="157"/>
      <c r="B576" s="157"/>
      <c r="C576" s="157"/>
      <c r="D576" s="193"/>
      <c r="E576"/>
      <c r="F576" s="193"/>
      <c r="G576" s="193"/>
      <c r="H576" s="193"/>
      <c r="I576" s="157"/>
      <c r="J576" s="193"/>
      <c r="K576" s="157"/>
      <c r="L576" s="193"/>
      <c r="M576" s="193"/>
      <c r="N576" s="193"/>
      <c r="O576" s="193"/>
      <c r="P576" s="193"/>
      <c r="Q576" s="193"/>
      <c r="R576" s="193"/>
      <c r="S576" s="157"/>
      <c r="T576" s="193"/>
      <c r="U576" s="157"/>
      <c r="V576" s="231"/>
      <c r="W576" s="193"/>
      <c r="X576" s="193"/>
      <c r="Y576" s="193"/>
      <c r="Z576" s="193"/>
      <c r="AA576" s="193"/>
      <c r="AB576" s="193"/>
      <c r="AC576" s="193"/>
      <c r="AD576" s="232"/>
      <c r="AE576" s="193"/>
      <c r="AF576" s="193"/>
    </row>
    <row r="577" spans="1:32" ht="15.75" customHeight="1">
      <c r="A577" s="157"/>
      <c r="B577" s="157"/>
      <c r="C577" s="157"/>
      <c r="D577" s="193"/>
      <c r="E577"/>
      <c r="F577" s="193"/>
      <c r="G577" s="193"/>
      <c r="H577" s="193"/>
      <c r="I577" s="157"/>
      <c r="J577" s="193"/>
      <c r="K577" s="157"/>
      <c r="L577" s="193"/>
      <c r="M577" s="193"/>
      <c r="N577" s="193"/>
      <c r="O577" s="193"/>
      <c r="P577" s="193"/>
      <c r="Q577" s="193"/>
      <c r="R577" s="193"/>
      <c r="S577" s="157"/>
      <c r="T577" s="193"/>
      <c r="U577" s="157"/>
      <c r="V577" s="231"/>
      <c r="W577" s="193"/>
      <c r="X577" s="193"/>
      <c r="Y577" s="193"/>
      <c r="Z577" s="193"/>
      <c r="AA577" s="193"/>
      <c r="AB577" s="193"/>
      <c r="AC577" s="193"/>
      <c r="AD577" s="232"/>
      <c r="AE577" s="193"/>
      <c r="AF577" s="193"/>
    </row>
    <row r="578" spans="1:32" ht="15.75" customHeight="1">
      <c r="A578" s="157"/>
      <c r="B578" s="157"/>
      <c r="C578" s="157"/>
      <c r="D578" s="193"/>
      <c r="E578"/>
      <c r="F578" s="193"/>
      <c r="G578" s="193"/>
      <c r="H578" s="193"/>
      <c r="I578" s="157"/>
      <c r="J578" s="193"/>
      <c r="K578" s="157"/>
      <c r="L578" s="193"/>
      <c r="M578" s="193"/>
      <c r="N578" s="193"/>
      <c r="O578" s="193"/>
      <c r="P578" s="193"/>
      <c r="Q578" s="193"/>
      <c r="R578" s="193"/>
      <c r="S578" s="157"/>
      <c r="T578" s="193"/>
      <c r="U578" s="157"/>
      <c r="V578" s="231"/>
      <c r="W578" s="193"/>
      <c r="X578" s="193"/>
      <c r="Y578" s="193"/>
      <c r="Z578" s="193"/>
      <c r="AA578" s="193"/>
      <c r="AB578" s="193"/>
      <c r="AC578" s="193"/>
      <c r="AD578" s="232"/>
      <c r="AE578" s="193"/>
      <c r="AF578" s="193"/>
    </row>
    <row r="579" spans="1:32" ht="15.75" customHeight="1">
      <c r="A579" s="157"/>
      <c r="B579" s="157"/>
      <c r="C579" s="157"/>
      <c r="D579" s="193"/>
      <c r="E579"/>
      <c r="F579" s="193"/>
      <c r="G579" s="193"/>
      <c r="H579" s="193"/>
      <c r="I579" s="157"/>
      <c r="J579" s="193"/>
      <c r="K579" s="157"/>
      <c r="L579" s="193"/>
      <c r="M579" s="193"/>
      <c r="N579" s="193"/>
      <c r="O579" s="193"/>
      <c r="P579" s="193"/>
      <c r="Q579" s="193"/>
      <c r="R579" s="193"/>
      <c r="S579" s="157"/>
      <c r="T579" s="193"/>
      <c r="U579" s="157"/>
      <c r="V579" s="231"/>
      <c r="W579" s="193"/>
      <c r="X579" s="193"/>
      <c r="Y579" s="193"/>
      <c r="Z579" s="193"/>
      <c r="AA579" s="193"/>
      <c r="AB579" s="193"/>
      <c r="AC579" s="193"/>
      <c r="AD579" s="232"/>
      <c r="AE579" s="193"/>
      <c r="AF579" s="193"/>
    </row>
    <row r="580" spans="1:32" ht="15.75" customHeight="1">
      <c r="A580" s="157"/>
      <c r="B580" s="157"/>
      <c r="C580" s="157"/>
      <c r="D580" s="193"/>
      <c r="E580"/>
      <c r="F580" s="193"/>
      <c r="G580" s="193"/>
      <c r="H580" s="193"/>
      <c r="I580" s="157"/>
      <c r="J580" s="193"/>
      <c r="K580" s="157"/>
      <c r="L580" s="193"/>
      <c r="M580" s="193"/>
      <c r="N580" s="193"/>
      <c r="O580" s="193"/>
      <c r="P580" s="193"/>
      <c r="Q580" s="193"/>
      <c r="R580" s="193"/>
      <c r="S580" s="157"/>
      <c r="T580" s="193"/>
      <c r="U580" s="157"/>
      <c r="V580" s="231"/>
      <c r="W580" s="193"/>
      <c r="X580" s="193"/>
      <c r="Y580" s="193"/>
      <c r="Z580" s="193"/>
      <c r="AA580" s="193"/>
      <c r="AB580" s="193"/>
      <c r="AC580" s="193"/>
      <c r="AD580" s="232"/>
      <c r="AE580" s="193"/>
      <c r="AF580" s="193"/>
    </row>
    <row r="581" spans="1:32" ht="15.75" customHeight="1">
      <c r="A581" s="157"/>
      <c r="B581" s="157"/>
      <c r="C581" s="157"/>
      <c r="D581" s="193"/>
      <c r="E581"/>
      <c r="F581" s="193"/>
      <c r="G581" s="193"/>
      <c r="H581" s="193"/>
      <c r="I581" s="157"/>
      <c r="J581" s="193"/>
      <c r="K581" s="157"/>
      <c r="L581" s="193"/>
      <c r="M581" s="193"/>
      <c r="N581" s="193"/>
      <c r="O581" s="193"/>
      <c r="P581" s="193"/>
      <c r="Q581" s="193"/>
      <c r="R581" s="193"/>
      <c r="S581" s="157"/>
      <c r="T581" s="193"/>
      <c r="U581" s="157"/>
      <c r="V581" s="231"/>
      <c r="W581" s="193"/>
      <c r="X581" s="193"/>
      <c r="Y581" s="193"/>
      <c r="Z581" s="193"/>
      <c r="AA581" s="193"/>
      <c r="AB581" s="193"/>
      <c r="AC581" s="193"/>
      <c r="AD581" s="232"/>
      <c r="AE581" s="193"/>
      <c r="AF581" s="193"/>
    </row>
    <row r="582" spans="1:32" ht="15.75" customHeight="1">
      <c r="A582" s="157"/>
      <c r="B582" s="157"/>
      <c r="C582" s="157"/>
      <c r="D582" s="193"/>
      <c r="E582"/>
      <c r="F582" s="193"/>
      <c r="G582" s="193"/>
      <c r="H582" s="193"/>
      <c r="I582" s="157"/>
      <c r="J582" s="193"/>
      <c r="K582" s="157"/>
      <c r="L582" s="193"/>
      <c r="M582" s="193"/>
      <c r="N582" s="193"/>
      <c r="O582" s="193"/>
      <c r="P582" s="193"/>
      <c r="Q582" s="193"/>
      <c r="R582" s="193"/>
      <c r="S582" s="157"/>
      <c r="T582" s="193"/>
      <c r="U582" s="157"/>
      <c r="V582" s="231"/>
      <c r="W582" s="193"/>
      <c r="X582" s="193"/>
      <c r="Y582" s="193"/>
      <c r="Z582" s="193"/>
      <c r="AA582" s="193"/>
      <c r="AB582" s="193"/>
      <c r="AC582" s="193"/>
      <c r="AD582" s="232"/>
      <c r="AE582" s="193"/>
      <c r="AF582" s="193"/>
    </row>
    <row r="583" spans="1:32" ht="15.75" customHeight="1">
      <c r="A583" s="157"/>
      <c r="B583" s="157"/>
      <c r="C583" s="157"/>
      <c r="D583" s="193"/>
      <c r="E583"/>
      <c r="F583" s="193"/>
      <c r="G583" s="193"/>
      <c r="H583" s="193"/>
      <c r="I583" s="157"/>
      <c r="J583" s="193"/>
      <c r="K583" s="157"/>
      <c r="L583" s="193"/>
      <c r="M583" s="193"/>
      <c r="N583" s="193"/>
      <c r="O583" s="193"/>
      <c r="P583" s="193"/>
      <c r="Q583" s="193"/>
      <c r="R583" s="193"/>
      <c r="S583" s="157"/>
      <c r="T583" s="193"/>
      <c r="U583" s="157"/>
      <c r="V583" s="231"/>
      <c r="W583" s="193"/>
      <c r="X583" s="193"/>
      <c r="Y583" s="193"/>
      <c r="Z583" s="193"/>
      <c r="AA583" s="193"/>
      <c r="AB583" s="193"/>
      <c r="AC583" s="193"/>
      <c r="AD583" s="232"/>
      <c r="AE583" s="193"/>
      <c r="AF583" s="193"/>
    </row>
    <row r="584" spans="1:32" ht="15.75" customHeight="1">
      <c r="A584" s="157"/>
      <c r="B584" s="157"/>
      <c r="C584" s="157"/>
      <c r="D584" s="193"/>
      <c r="E584"/>
      <c r="F584" s="193"/>
      <c r="G584" s="193"/>
      <c r="H584" s="193"/>
      <c r="I584" s="157"/>
      <c r="J584" s="193"/>
      <c r="K584" s="157"/>
      <c r="L584" s="193"/>
      <c r="M584" s="193"/>
      <c r="N584" s="193"/>
      <c r="O584" s="193"/>
      <c r="P584" s="193"/>
      <c r="Q584" s="193"/>
      <c r="R584" s="193"/>
      <c r="S584" s="157"/>
      <c r="T584" s="193"/>
      <c r="U584" s="157"/>
      <c r="V584" s="231"/>
      <c r="W584" s="193"/>
      <c r="X584" s="193"/>
      <c r="Y584" s="193"/>
      <c r="Z584" s="193"/>
      <c r="AA584" s="193"/>
      <c r="AB584" s="193"/>
      <c r="AC584" s="193"/>
      <c r="AD584" s="232"/>
      <c r="AE584" s="193"/>
      <c r="AF584" s="193"/>
    </row>
    <row r="585" spans="1:32" ht="15.75" customHeight="1">
      <c r="A585" s="157"/>
      <c r="B585" s="157"/>
      <c r="C585" s="157"/>
      <c r="D585" s="193"/>
      <c r="E585"/>
      <c r="F585" s="193"/>
      <c r="G585" s="193"/>
      <c r="H585" s="193"/>
      <c r="I585" s="157"/>
      <c r="J585" s="193"/>
      <c r="K585" s="157"/>
      <c r="L585" s="193"/>
      <c r="M585" s="193"/>
      <c r="N585" s="193"/>
      <c r="O585" s="193"/>
      <c r="P585" s="193"/>
      <c r="Q585" s="193"/>
      <c r="R585" s="193"/>
      <c r="S585" s="157"/>
      <c r="T585" s="193"/>
      <c r="U585" s="157"/>
      <c r="V585" s="231"/>
      <c r="W585" s="193"/>
      <c r="X585" s="193"/>
      <c r="Y585" s="193"/>
      <c r="Z585" s="193"/>
      <c r="AA585" s="193"/>
      <c r="AB585" s="193"/>
      <c r="AC585" s="193"/>
      <c r="AD585" s="232"/>
      <c r="AE585" s="193"/>
      <c r="AF585" s="193"/>
    </row>
    <row r="586" spans="1:32" ht="15.75" customHeight="1">
      <c r="A586" s="157"/>
      <c r="B586" s="157"/>
      <c r="C586" s="157"/>
      <c r="D586" s="193"/>
      <c r="E586"/>
      <c r="F586" s="193"/>
      <c r="G586" s="193"/>
      <c r="H586" s="193"/>
      <c r="I586" s="157"/>
      <c r="J586" s="193"/>
      <c r="K586" s="157"/>
      <c r="L586" s="193"/>
      <c r="M586" s="193"/>
      <c r="N586" s="193"/>
      <c r="O586" s="193"/>
      <c r="P586" s="193"/>
      <c r="Q586" s="193"/>
      <c r="R586" s="193"/>
      <c r="S586" s="157"/>
      <c r="T586" s="193"/>
      <c r="U586" s="157"/>
      <c r="V586" s="231"/>
      <c r="W586" s="193"/>
      <c r="X586" s="193"/>
      <c r="Y586" s="193"/>
      <c r="Z586" s="193"/>
      <c r="AA586" s="193"/>
      <c r="AB586" s="193"/>
      <c r="AC586" s="193"/>
      <c r="AD586" s="232"/>
      <c r="AE586" s="193"/>
      <c r="AF586" s="193"/>
    </row>
    <row r="587" spans="1:32" ht="15.75" customHeight="1">
      <c r="A587" s="157"/>
      <c r="B587" s="157"/>
      <c r="C587" s="157"/>
      <c r="D587" s="193"/>
      <c r="E587"/>
      <c r="F587" s="193"/>
      <c r="G587" s="193"/>
      <c r="H587" s="193"/>
      <c r="I587" s="157"/>
      <c r="J587" s="193"/>
      <c r="K587" s="157"/>
      <c r="L587" s="193"/>
      <c r="M587" s="193"/>
      <c r="N587" s="193"/>
      <c r="O587" s="193"/>
      <c r="P587" s="193"/>
      <c r="Q587" s="193"/>
      <c r="R587" s="193"/>
      <c r="S587" s="157"/>
      <c r="T587" s="193"/>
      <c r="U587" s="157"/>
      <c r="V587" s="231"/>
      <c r="W587" s="193"/>
      <c r="X587" s="193"/>
      <c r="Y587" s="193"/>
      <c r="Z587" s="193"/>
      <c r="AA587" s="193"/>
      <c r="AB587" s="193"/>
      <c r="AC587" s="193"/>
      <c r="AD587" s="232"/>
      <c r="AE587" s="193"/>
      <c r="AF587" s="193"/>
    </row>
    <row r="588" spans="1:32" ht="15.75" customHeight="1">
      <c r="A588" s="157"/>
      <c r="B588" s="157"/>
      <c r="C588" s="157"/>
      <c r="D588" s="193"/>
      <c r="E588"/>
      <c r="F588" s="193"/>
      <c r="G588" s="193"/>
      <c r="H588" s="193"/>
      <c r="I588" s="157"/>
      <c r="J588" s="193"/>
      <c r="K588" s="157"/>
      <c r="L588" s="193"/>
      <c r="M588" s="193"/>
      <c r="N588" s="193"/>
      <c r="O588" s="193"/>
      <c r="P588" s="193"/>
      <c r="Q588" s="193"/>
      <c r="R588" s="193"/>
      <c r="S588" s="157"/>
      <c r="T588" s="193"/>
      <c r="U588" s="157"/>
      <c r="V588" s="231"/>
      <c r="W588" s="193"/>
      <c r="X588" s="193"/>
      <c r="Y588" s="193"/>
      <c r="Z588" s="193"/>
      <c r="AA588" s="193"/>
      <c r="AB588" s="193"/>
      <c r="AC588" s="193"/>
      <c r="AD588" s="232"/>
      <c r="AE588" s="193"/>
      <c r="AF588" s="193"/>
    </row>
    <row r="589" spans="1:32" ht="15.75" customHeight="1">
      <c r="A589" s="157"/>
      <c r="B589" s="157"/>
      <c r="C589" s="157"/>
      <c r="D589" s="193"/>
      <c r="E589"/>
      <c r="F589" s="193"/>
      <c r="G589" s="193"/>
      <c r="H589" s="193"/>
      <c r="I589" s="157"/>
      <c r="J589" s="193"/>
      <c r="K589" s="157"/>
      <c r="L589" s="193"/>
      <c r="M589" s="193"/>
      <c r="N589" s="193"/>
      <c r="O589" s="193"/>
      <c r="P589" s="193"/>
      <c r="Q589" s="193"/>
      <c r="R589" s="193"/>
      <c r="S589" s="157"/>
      <c r="T589" s="193"/>
      <c r="U589" s="157"/>
      <c r="V589" s="231"/>
      <c r="W589" s="193"/>
      <c r="X589" s="193"/>
      <c r="Y589" s="193"/>
      <c r="Z589" s="193"/>
      <c r="AA589" s="193"/>
      <c r="AB589" s="193"/>
      <c r="AC589" s="193"/>
      <c r="AD589" s="232"/>
      <c r="AE589" s="193"/>
      <c r="AF589" s="193"/>
    </row>
    <row r="590" spans="1:32" ht="15.75" customHeight="1">
      <c r="A590" s="157"/>
      <c r="B590" s="157"/>
      <c r="C590" s="157"/>
      <c r="D590" s="193"/>
      <c r="E590"/>
      <c r="F590" s="193"/>
      <c r="G590" s="193"/>
      <c r="H590" s="193"/>
      <c r="I590" s="157"/>
      <c r="J590" s="193"/>
      <c r="K590" s="157"/>
      <c r="L590" s="193"/>
      <c r="M590" s="193"/>
      <c r="N590" s="193"/>
      <c r="O590" s="193"/>
      <c r="P590" s="193"/>
      <c r="Q590" s="193"/>
      <c r="R590" s="193"/>
      <c r="S590" s="157"/>
      <c r="T590" s="193"/>
      <c r="U590" s="157"/>
      <c r="V590" s="231"/>
      <c r="W590" s="193"/>
      <c r="X590" s="193"/>
      <c r="Y590" s="193"/>
      <c r="Z590" s="193"/>
      <c r="AA590" s="193"/>
      <c r="AB590" s="193"/>
      <c r="AC590" s="193"/>
      <c r="AD590" s="232"/>
      <c r="AE590" s="193"/>
      <c r="AF590" s="193"/>
    </row>
    <row r="591" spans="1:32" ht="15.75" customHeight="1">
      <c r="A591" s="157"/>
      <c r="B591" s="157"/>
      <c r="C591" s="157"/>
      <c r="D591" s="193"/>
      <c r="E591"/>
      <c r="F591" s="193"/>
      <c r="G591" s="193"/>
      <c r="H591" s="193"/>
      <c r="I591" s="157"/>
      <c r="J591" s="193"/>
      <c r="K591" s="157"/>
      <c r="L591" s="193"/>
      <c r="M591" s="193"/>
      <c r="N591" s="193"/>
      <c r="O591" s="193"/>
      <c r="P591" s="193"/>
      <c r="Q591" s="193"/>
      <c r="R591" s="193"/>
      <c r="S591" s="157"/>
      <c r="T591" s="193"/>
      <c r="U591" s="157"/>
      <c r="V591" s="231"/>
      <c r="W591" s="193"/>
      <c r="X591" s="193"/>
      <c r="Y591" s="193"/>
      <c r="Z591" s="193"/>
      <c r="AA591" s="193"/>
      <c r="AB591" s="193"/>
      <c r="AC591" s="193"/>
      <c r="AD591" s="232"/>
      <c r="AE591" s="193"/>
      <c r="AF591" s="193"/>
    </row>
    <row r="592" spans="1:32" ht="15.75" customHeight="1">
      <c r="A592" s="157"/>
      <c r="B592" s="157"/>
      <c r="C592" s="157"/>
      <c r="D592" s="193"/>
      <c r="E592"/>
      <c r="F592" s="193"/>
      <c r="G592" s="193"/>
      <c r="H592" s="193"/>
      <c r="I592" s="157"/>
      <c r="J592" s="193"/>
      <c r="K592" s="157"/>
      <c r="L592" s="193"/>
      <c r="M592" s="193"/>
      <c r="N592" s="193"/>
      <c r="O592" s="193"/>
      <c r="P592" s="193"/>
      <c r="Q592" s="193"/>
      <c r="R592" s="193"/>
      <c r="S592" s="157"/>
      <c r="T592" s="193"/>
      <c r="U592" s="157"/>
      <c r="V592" s="231"/>
      <c r="W592" s="193"/>
      <c r="X592" s="193"/>
      <c r="Y592" s="193"/>
      <c r="Z592" s="193"/>
      <c r="AA592" s="193"/>
      <c r="AB592" s="193"/>
      <c r="AC592" s="193"/>
      <c r="AD592" s="232"/>
      <c r="AE592" s="193"/>
      <c r="AF592" s="193"/>
    </row>
    <row r="593" spans="1:32" ht="15.75" customHeight="1">
      <c r="A593" s="157"/>
      <c r="B593" s="157"/>
      <c r="C593" s="157"/>
      <c r="D593" s="193"/>
      <c r="E593"/>
      <c r="F593" s="193"/>
      <c r="G593" s="193"/>
      <c r="H593" s="193"/>
      <c r="I593" s="157"/>
      <c r="J593" s="193"/>
      <c r="K593" s="157"/>
      <c r="L593" s="193"/>
      <c r="M593" s="193"/>
      <c r="N593" s="193"/>
      <c r="O593" s="193"/>
      <c r="P593" s="193"/>
      <c r="Q593" s="193"/>
      <c r="R593" s="193"/>
      <c r="S593" s="157"/>
      <c r="T593" s="193"/>
      <c r="U593" s="157"/>
      <c r="V593" s="231"/>
      <c r="W593" s="193"/>
      <c r="X593" s="193"/>
      <c r="Y593" s="193"/>
      <c r="Z593" s="193"/>
      <c r="AA593" s="193"/>
      <c r="AB593" s="193"/>
      <c r="AC593" s="193"/>
      <c r="AD593" s="232"/>
      <c r="AE593" s="193"/>
      <c r="AF593" s="193"/>
    </row>
    <row r="594" spans="1:32" ht="15.75" customHeight="1">
      <c r="A594" s="157"/>
      <c r="B594" s="157"/>
      <c r="C594" s="157"/>
      <c r="D594" s="193"/>
      <c r="E594"/>
      <c r="F594" s="193"/>
      <c r="G594" s="193"/>
      <c r="H594" s="193"/>
      <c r="I594" s="157"/>
      <c r="J594" s="193"/>
      <c r="K594" s="157"/>
      <c r="L594" s="193"/>
      <c r="M594" s="193"/>
      <c r="N594" s="193"/>
      <c r="O594" s="193"/>
      <c r="P594" s="193"/>
      <c r="Q594" s="193"/>
      <c r="R594" s="193"/>
      <c r="S594" s="157"/>
      <c r="T594" s="193"/>
      <c r="U594" s="157"/>
      <c r="V594" s="231"/>
      <c r="W594" s="193"/>
      <c r="X594" s="193"/>
      <c r="Y594" s="193"/>
      <c r="Z594" s="193"/>
      <c r="AA594" s="193"/>
      <c r="AB594" s="193"/>
      <c r="AC594" s="193"/>
      <c r="AD594" s="232"/>
      <c r="AE594" s="193"/>
      <c r="AF594" s="193"/>
    </row>
    <row r="595" spans="1:32" ht="15.75" customHeight="1">
      <c r="A595" s="157"/>
      <c r="B595" s="157"/>
      <c r="C595" s="157"/>
      <c r="D595" s="193"/>
      <c r="E595"/>
      <c r="F595" s="193"/>
      <c r="G595" s="193"/>
      <c r="H595" s="193"/>
      <c r="I595" s="157"/>
      <c r="J595" s="193"/>
      <c r="K595" s="157"/>
      <c r="L595" s="193"/>
      <c r="M595" s="193"/>
      <c r="N595" s="193"/>
      <c r="O595" s="193"/>
      <c r="P595" s="193"/>
      <c r="Q595" s="193"/>
      <c r="R595" s="193"/>
      <c r="S595" s="157"/>
      <c r="T595" s="193"/>
      <c r="U595" s="157"/>
      <c r="V595" s="231"/>
      <c r="W595" s="193"/>
      <c r="X595" s="193"/>
      <c r="Y595" s="193"/>
      <c r="Z595" s="193"/>
      <c r="AA595" s="193"/>
      <c r="AB595" s="193"/>
      <c r="AC595" s="193"/>
      <c r="AD595" s="232"/>
      <c r="AE595" s="193"/>
      <c r="AF595" s="193"/>
    </row>
    <row r="596" spans="1:32" ht="15.75" customHeight="1">
      <c r="A596" s="157"/>
      <c r="B596" s="157"/>
      <c r="C596" s="157"/>
      <c r="D596" s="193"/>
      <c r="E596"/>
      <c r="F596" s="193"/>
      <c r="G596" s="193"/>
      <c r="H596" s="193"/>
      <c r="I596" s="157"/>
      <c r="J596" s="193"/>
      <c r="K596" s="157"/>
      <c r="L596" s="193"/>
      <c r="M596" s="193"/>
      <c r="N596" s="193"/>
      <c r="O596" s="193"/>
      <c r="P596" s="193"/>
      <c r="Q596" s="193"/>
      <c r="R596" s="193"/>
      <c r="S596" s="157"/>
      <c r="T596" s="193"/>
      <c r="U596" s="157"/>
      <c r="V596" s="231"/>
      <c r="W596" s="193"/>
      <c r="X596" s="193"/>
      <c r="Y596" s="193"/>
      <c r="Z596" s="193"/>
      <c r="AA596" s="193"/>
      <c r="AB596" s="193"/>
      <c r="AC596" s="193"/>
      <c r="AD596" s="232"/>
      <c r="AE596" s="193"/>
      <c r="AF596" s="193"/>
    </row>
    <row r="597" spans="1:32" ht="15.75" customHeight="1">
      <c r="A597" s="157"/>
      <c r="B597" s="157"/>
      <c r="C597" s="157"/>
      <c r="D597" s="193"/>
      <c r="E597"/>
      <c r="F597" s="193"/>
      <c r="G597" s="193"/>
      <c r="H597" s="193"/>
      <c r="I597" s="157"/>
      <c r="J597" s="193"/>
      <c r="K597" s="157"/>
      <c r="L597" s="193"/>
      <c r="M597" s="193"/>
      <c r="N597" s="193"/>
      <c r="O597" s="193"/>
      <c r="P597" s="193"/>
      <c r="Q597" s="193"/>
      <c r="R597" s="193"/>
      <c r="S597" s="157"/>
      <c r="T597" s="193"/>
      <c r="U597" s="157"/>
      <c r="V597" s="231"/>
      <c r="W597" s="193"/>
      <c r="X597" s="193"/>
      <c r="Y597" s="193"/>
      <c r="Z597" s="193"/>
      <c r="AA597" s="193"/>
      <c r="AB597" s="193"/>
      <c r="AC597" s="193"/>
      <c r="AD597" s="232"/>
      <c r="AE597" s="193"/>
      <c r="AF597" s="193"/>
    </row>
    <row r="598" spans="1:32" ht="15.75" customHeight="1">
      <c r="A598" s="157"/>
      <c r="B598" s="157"/>
      <c r="C598" s="157"/>
      <c r="D598" s="193"/>
      <c r="E598"/>
      <c r="F598" s="193"/>
      <c r="G598" s="193"/>
      <c r="H598" s="193"/>
      <c r="I598" s="157"/>
      <c r="J598" s="193"/>
      <c r="K598" s="157"/>
      <c r="L598" s="193"/>
      <c r="M598" s="193"/>
      <c r="N598" s="193"/>
      <c r="O598" s="193"/>
      <c r="P598" s="193"/>
      <c r="Q598" s="193"/>
      <c r="R598" s="193"/>
      <c r="S598" s="157"/>
      <c r="T598" s="193"/>
      <c r="U598" s="157"/>
      <c r="V598" s="231"/>
      <c r="W598" s="193"/>
      <c r="X598" s="193"/>
      <c r="Y598" s="193"/>
      <c r="Z598" s="193"/>
      <c r="AA598" s="193"/>
      <c r="AB598" s="193"/>
      <c r="AC598" s="193"/>
      <c r="AD598" s="232"/>
      <c r="AE598" s="193"/>
      <c r="AF598" s="193"/>
    </row>
    <row r="599" spans="1:32" ht="15.75" customHeight="1">
      <c r="A599" s="157"/>
      <c r="B599" s="157"/>
      <c r="C599" s="157"/>
      <c r="D599" s="193"/>
      <c r="E599"/>
      <c r="F599" s="193"/>
      <c r="G599" s="193"/>
      <c r="H599" s="193"/>
      <c r="I599" s="157"/>
      <c r="J599" s="193"/>
      <c r="K599" s="157"/>
      <c r="L599" s="193"/>
      <c r="M599" s="193"/>
      <c r="N599" s="193"/>
      <c r="O599" s="193"/>
      <c r="P599" s="193"/>
      <c r="Q599" s="193"/>
      <c r="R599" s="193"/>
      <c r="S599" s="157"/>
      <c r="T599" s="193"/>
      <c r="U599" s="157"/>
      <c r="V599" s="231"/>
      <c r="W599" s="193"/>
      <c r="X599" s="193"/>
      <c r="Y599" s="193"/>
      <c r="Z599" s="193"/>
      <c r="AA599" s="193"/>
      <c r="AB599" s="193"/>
      <c r="AC599" s="193"/>
      <c r="AD599" s="232"/>
      <c r="AE599" s="193"/>
      <c r="AF599" s="193"/>
    </row>
    <row r="600" spans="1:32" ht="15.75" customHeight="1">
      <c r="A600" s="157"/>
      <c r="B600" s="157"/>
      <c r="C600" s="157"/>
      <c r="D600" s="193"/>
      <c r="E600"/>
      <c r="F600" s="193"/>
      <c r="G600" s="193"/>
      <c r="H600" s="193"/>
      <c r="I600" s="157"/>
      <c r="J600" s="193"/>
      <c r="K600" s="157"/>
      <c r="L600" s="193"/>
      <c r="M600" s="193"/>
      <c r="N600" s="193"/>
      <c r="O600" s="193"/>
      <c r="P600" s="193"/>
      <c r="Q600" s="193"/>
      <c r="R600" s="193"/>
      <c r="S600" s="157"/>
      <c r="T600" s="193"/>
      <c r="U600" s="157"/>
      <c r="V600" s="231"/>
      <c r="W600" s="193"/>
      <c r="X600" s="193"/>
      <c r="Y600" s="193"/>
      <c r="Z600" s="193"/>
      <c r="AA600" s="193"/>
      <c r="AB600" s="193"/>
      <c r="AC600" s="193"/>
      <c r="AD600" s="232"/>
      <c r="AE600" s="193"/>
      <c r="AF600" s="193"/>
    </row>
    <row r="601" spans="1:32" ht="15.75" customHeight="1">
      <c r="A601" s="157"/>
      <c r="B601" s="157"/>
      <c r="C601" s="157"/>
      <c r="D601" s="193"/>
      <c r="E601"/>
      <c r="F601" s="193"/>
      <c r="G601" s="193"/>
      <c r="H601" s="193"/>
      <c r="I601" s="157"/>
      <c r="J601" s="193"/>
      <c r="K601" s="157"/>
      <c r="L601" s="193"/>
      <c r="M601" s="193"/>
      <c r="N601" s="193"/>
      <c r="O601" s="193"/>
      <c r="P601" s="193"/>
      <c r="Q601" s="193"/>
      <c r="R601" s="193"/>
      <c r="S601" s="157"/>
      <c r="T601" s="193"/>
      <c r="U601" s="157"/>
      <c r="V601" s="231"/>
      <c r="W601" s="193"/>
      <c r="X601" s="193"/>
      <c r="Y601" s="193"/>
      <c r="Z601" s="193"/>
      <c r="AA601" s="193"/>
      <c r="AB601" s="193"/>
      <c r="AC601" s="193"/>
      <c r="AD601" s="232"/>
      <c r="AE601" s="193"/>
      <c r="AF601" s="193"/>
    </row>
    <row r="602" spans="1:32" ht="15.75" customHeight="1">
      <c r="A602" s="157"/>
      <c r="B602" s="157"/>
      <c r="C602" s="157"/>
      <c r="D602" s="193"/>
      <c r="E602"/>
      <c r="F602" s="193"/>
      <c r="G602" s="193"/>
      <c r="H602" s="193"/>
      <c r="I602" s="157"/>
      <c r="J602" s="193"/>
      <c r="K602" s="157"/>
      <c r="L602" s="193"/>
      <c r="M602" s="193"/>
      <c r="N602" s="193"/>
      <c r="O602" s="193"/>
      <c r="P602" s="193"/>
      <c r="Q602" s="193"/>
      <c r="R602" s="193"/>
      <c r="S602" s="157"/>
      <c r="T602" s="193"/>
      <c r="U602" s="157"/>
      <c r="V602" s="231"/>
      <c r="W602" s="193"/>
      <c r="X602" s="193"/>
      <c r="Y602" s="193"/>
      <c r="Z602" s="193"/>
      <c r="AA602" s="193"/>
      <c r="AB602" s="193"/>
      <c r="AC602" s="193"/>
      <c r="AD602" s="232"/>
      <c r="AE602" s="193"/>
      <c r="AF602" s="193"/>
    </row>
  </sheetData>
  <mergeCells count="4">
    <mergeCell ref="X3:Z3"/>
    <mergeCell ref="I1:J2"/>
    <mergeCell ref="K1:L2"/>
    <mergeCell ref="M1:N2"/>
  </mergeCells>
  <conditionalFormatting sqref="E482">
    <cfRule type="duplicateValues" dxfId="93" priority="13"/>
  </conditionalFormatting>
  <conditionalFormatting sqref="E479">
    <cfRule type="duplicateValues" dxfId="92" priority="12"/>
  </conditionalFormatting>
  <conditionalFormatting sqref="E472">
    <cfRule type="duplicateValues" dxfId="91" priority="11"/>
  </conditionalFormatting>
  <conditionalFormatting sqref="E473">
    <cfRule type="duplicateValues" dxfId="90" priority="10"/>
  </conditionalFormatting>
  <conditionalFormatting sqref="E529">
    <cfRule type="duplicateValues" dxfId="89" priority="9"/>
  </conditionalFormatting>
  <conditionalFormatting sqref="E535">
    <cfRule type="duplicateValues" dxfId="88" priority="8"/>
  </conditionalFormatting>
  <conditionalFormatting sqref="E540">
    <cfRule type="duplicateValues" dxfId="87" priority="7"/>
  </conditionalFormatting>
  <conditionalFormatting sqref="E543">
    <cfRule type="duplicateValues" dxfId="86" priority="6"/>
  </conditionalFormatting>
  <conditionalFormatting sqref="E510">
    <cfRule type="duplicateValues" dxfId="85" priority="5"/>
  </conditionalFormatting>
  <conditionalFormatting sqref="E531">
    <cfRule type="duplicateValues" dxfId="84" priority="4"/>
  </conditionalFormatting>
  <conditionalFormatting sqref="E537">
    <cfRule type="duplicateValues" dxfId="83" priority="3"/>
  </conditionalFormatting>
  <conditionalFormatting sqref="E526 E536 E541">
    <cfRule type="duplicateValues" dxfId="82" priority="14"/>
  </conditionalFormatting>
  <conditionalFormatting sqref="E496 E500 E506 E513 E516">
    <cfRule type="duplicateValues" dxfId="81" priority="15"/>
  </conditionalFormatting>
  <conditionalFormatting sqref="E489">
    <cfRule type="duplicateValues" dxfId="80" priority="16"/>
  </conditionalFormatting>
  <conditionalFormatting sqref="E311:E333 E335:E356 E358:E420 E422:E430 E433:E441 E443:E470 E472:E484 E486:E511 E513:E538 E540:E559 E561:E602">
    <cfRule type="duplicateValues" dxfId="79" priority="2"/>
  </conditionalFormatting>
  <conditionalFormatting sqref="E311:E333 E335:E352">
    <cfRule type="duplicateValues" dxfId="78" priority="17"/>
  </conditionalFormatting>
  <conditionalFormatting sqref="E353:E356 E358:E410">
    <cfRule type="duplicateValues" dxfId="77" priority="18"/>
  </conditionalFormatting>
  <conditionalFormatting sqref="E472:E484 E486:E511 E513:E538 E540:E559 E561:E602">
    <cfRule type="duplicateValues" dxfId="76" priority="19"/>
  </conditionalFormatting>
  <conditionalFormatting sqref="E544:E559 E561:E566 E542 E538 E532:E534 E530 E527:E528 E517:E525 E514:E515 E511 E507:E509 E501:E505 E497:E499 E490:E495 E486:E488 E483:E484 E480:E481 E474:E478">
    <cfRule type="duplicateValues" dxfId="75" priority="20"/>
  </conditionalFormatting>
  <conditionalFormatting sqref="E603:E1048576 E1:E239 E309:E310 E303 E242:E300">
    <cfRule type="duplicateValues" dxfId="74" priority="43"/>
    <cfRule type="duplicateValues" dxfId="73" priority="44"/>
  </conditionalFormatting>
  <conditionalFormatting sqref="E603:E1048576 E1:E239 E309:E310 E303 E242:E300">
    <cfRule type="duplicateValues" dxfId="72" priority="53"/>
  </conditionalFormatting>
  <conditionalFormatting sqref="E309:E1048576 E303 E1:E239 E242:E300">
    <cfRule type="duplicateValues" dxfId="71" priority="58"/>
  </conditionalFormatting>
  <dataValidations count="7">
    <dataValidation type="decimal" operator="lessThanOrEqual" allowBlank="1" showInputMessage="1" showErrorMessage="1" errorTitle="Value must be a number" error="Value must be a number.  If unknown, leave blank." sqref="V43 V106 V99 V92:V97 V90 V86:V88 V80:V84 V77 V30 V71:V73 V28 V36:V37 V64:V69 V61 V33:V34 V45:V54 V11 V40:V41 V21:V22 V24 V9 U208 V211 AA315 V258:V275 V13:V14 V109:V206 X258:X275 X277:X278 X244:X256 AB245:AB250 AB252:AB256 AB258:AB263 AB266:AB275 AB277:AB278 V236 AB309:AB315 AA309:AA313 X309:X315 Y309:Y313 Y315 V300 V303 V309:V315 V238:V256 V291:V296 V277:V289">
      <formula1>9999999</formula1>
    </dataValidation>
    <dataValidation type="list" sqref="O152:Q156 O140:Q140 O136:Q136 O130:Q133 O123:Q124 O120:Q120 O118:Q118 O114:Q116 O107:Q108 O100:Q105 O98:Q98 O91:Q91 O89:Q89 O85:Q85 O78:Q79 O76:Q76 O74:Q74 O70:Q70 O62:Q63 O55:Q60 O44:Q44 O42:Q42 O38:Q39 O31:Q32 O29:Q29 O25:Q27 O23:Q23 O17:Q20 O15:Q15 P214:Q214 O228:Q228 O217:Q222 O7:Q7 O209 Q209 P16:Q16 Q276 O10:Q10 O207 Q207 Q240:Q241 O240:O241">
      <formula1>"AHRC,BBSRC,EPSRC,ESRC,MRC,NERC,STFC,Arthritis Research UK,Breast Cancer Campaign,British Heart Foundation,Cancer Research UK,Leukaemia &amp; Lymphoma Research,Wellcome Trust,European Union,The Royal Society,British Academy,The Royal Society of Edinburgh,Other"</formula1>
    </dataValidation>
    <dataValidation type="list" showErrorMessage="1" sqref="Q14 Q12 H208 I209:I211 I214:I231 I7:I11 I13:I207 I303 I299:I300 I235:I296">
      <formula1>"Journal Article/Review (Full OA journal),Journal Article/Review (Hybrid journal),Conference Paper/Proceeding/Abstract,Book,Book chapter,Book edited,Unknown,Other"</formula1>
    </dataValidation>
    <dataValidation type="list" sqref="O227:Q227 Q84:S84 P9:R9 O13:Q13 O141:Q151 O61:Q61 O137:Q139 O134:Q135 O128:Q129 O43:Q43 O125:Q126 O121:Q122 O119:Q119 O117:Q117 P236:P237 O106:Q106 O99:Q99 O92:Q97 O90:Q90 O86:Q88 O80:Q83 O77:Q77 O30:Q30 O71:Q73 O28:Q28 O36:Q37 O64:Q69 O33:Q34 O45:Q54 O11:Q11 O40:Q41 O24:Q24 O21:Q22 O223:Q225 O211 P244 P109:P112 O109:O113 Q109:Q113 O258:O275 Q258:Q275 O157:Q206 O257:Q257 O236:O239 Q236:Q239 P286 O277:O280 Q277:Q280 O281:Q282 P284 O303:Q303 Q242:Q256 O242:O256 O283:O296 Q283:Q296 P289:P296 O299:Q300">
      <formula1>"AHRC,BBSRC,EPSRC,ESRC,MRC,NERC,STFC,Arthritis Research UK, Bloodwise,Breast Cancer Now,British Heart Foundation,Cancer Research UK,Parkinson's UK,Wellcome Trust,European Union,The Royal Society,British Academy,The Royal Society of Edinburgh,Other"</formula1>
    </dataValidation>
    <dataValidation type="list" sqref="L7:N7 N47 L47 L76:N126 L48:N74 L36:N46 L17:N34 L214 N214:O214 L227:N228 L217:N225 K208 L209:N209 L211 L232 L16 N276:O276 N16:O16 L276 L15:N15 L9:N11 L128:N207 L13:N13 L303:N303 L236:N275 L299:N300 L277:N296">
      <formula1>"RCUK,COAF,Institutional,Other"</formula1>
    </dataValidation>
    <dataValidation type="list" sqref="AC13 AC141:AC151 AC137:AC139 AC134:AC135 AC128:AC129 AC43 AC125:AC126 AC121:AC122 AC119 AC117 AC109:AC113 AC106 AC92:AC99 AC90 AC86:AC88 AC80:AC84 AC77 AC30 AC71:AC73 AC28 AC36:AC37 AC64:AC69 AC61 AC33:AC34 AC45:AC54 AC11 AC40:AC41 AC24 AC21:AC22 AC9 AC232:AC234 AC157:AC206 AC208:AC211 AC236:AC240 AC303 AC242:AC275 AC299:AC300 AC277:AC296">
      <formula1>"CC BY,CC BY-SA,CC BY-NC,CC BY-ND,CC BY-NC-ND,CC0,Unknown"</formula1>
    </dataValidation>
    <dataValidation type="list" allowBlank="1" showErrorMessage="1" errorTitle="Invalid entry" error="Please select from the drop-down list" sqref="AC309:AC315">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28" max="1048575" man="1"/>
  </colBreaks>
  <ignoredErrors>
    <ignoredError sqref="A309:AD310 N125 M126:Q156 P125:Q125 M56:Q112 A236:V236 A300:V300 B299:U299 A291:V293 B290:U290 B243:O243 B237:U237 C244:J244 M244:N244 C277:I277 C245:D245 A311:D311 F311:AD311 A238:O239 Z236 C278:D278 F278:J278 A289:V289 Z289 R277:T277 S278:T278 Q238:V239 M114:Q124 M113:O113 Q113 Q243:V243 M245:N245 C266:D266 C275:I275 C274:J274 C273:D273 F273:J273 C272:I272 C270:J271 C269:D269 F269:J269 I279 L279 C267:I268 F266:J266 R266:T275 Q262:T264 Q260 S260:T261 C258:D264 F258:J264 Q258:T259 Z243 M258:N264 M265:Q279 C256:D256 F256:J256 M256:N256 Q256:T256 C255:D255 F255:J255 M255:N255 Q255:T255 C254:D254 F254:J254 M254:N254 Q254:T254 C253:D253 Q253 S253:T253 M253:N253 F253:J253 C252:D252 F252:J252 M252:N252 Q252:T252 C250:D250 M250:N250 Q250 S250 F250:J250 C249:D249 F249:J249 M249:N249 Q249 S249:T249 C248:D248 F248:I248 M248:N248 Q248:T248 C247:D247 F247:J247 M247:N247 C246:F246 I246 M246:N246 Q247:T247 Q246:T246 F245:J245 Q245:T245 Q244:T244 A313:D315 F313:AD313 A295:V296 A294:J294 L294:V294 Z291 Z300 Z296 Z292:Z295 F315:AD315 F314:X314 AC314:AD314 Z314 A303:V303 Z303" listDataValidation="1"/>
  </ignoredError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'Constrained values'!$G$2:$G$17</xm:f>
          </x14:formula1>
          <xm:sqref>Z43 Z106 Z99 Z291:Z296 Z90 Z86:Z88 Z80:Z84 Z77 Z30 Z71:Z73 Z28 Z36:Z37 Z64:Z69 Z61 Z33:Z34 Z45:Z54 Z11 Z40:Z41 Z21:Z22 Z24 Z9 Z208:Z211 Z13:Z14 Z92:Z97 Z214:Z229 Z236 Z238:Z289 Z300 Z303 Z309:Z315 Z109:Z206 Z232:Z234</xm:sqref>
        </x14:dataValidation>
        <x14:dataValidation type="list" allowBlank="1" showErrorMessage="1" errorTitle="Invalid entry" error="Please pick a value from the drop-down list.">
          <x14:formula1>
            <xm:f>'Constrained values'!$A$2:$A$19</xm:f>
          </x14:formula1>
          <xm:sqref>I309:I315</xm:sqref>
        </x14:dataValidation>
        <x14:dataValidation type="list" allowBlank="1" showErrorMessage="1" errorTitle="Invalid entry" error="Please pick a value from the drop-down list.">
          <x14:formula1>
            <xm:f>'Constrained values'!$E$2:$E$19</xm:f>
          </x14:formula1>
          <xm:sqref>O309:O315 Q309:Q315 S309:S315</xm:sqref>
        </x14:dataValidation>
        <x14:dataValidation type="list" allowBlank="1" showErrorMessage="1" errorTitle="Invalid entry" error="Please pick a value from the drop-down_x000a_ list.">
          <x14:formula1>
            <xm:f>'Constrained values'!$C$2:$C$6</xm:f>
          </x14:formula1>
          <xm:sqref>L309:N315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zoomScale="90" zoomScaleNormal="90" workbookViewId="0">
      <selection activeCell="A15" sqref="A15"/>
    </sheetView>
  </sheetViews>
  <sheetFormatPr defaultColWidth="20.7109375" defaultRowHeight="12.75"/>
  <cols>
    <col min="1" max="1" width="36.42578125" style="103" customWidth="1"/>
    <col min="2" max="4" width="20.7109375" style="96"/>
    <col min="5" max="10" width="20.7109375" style="98"/>
    <col min="11" max="11" width="20.7109375" style="97"/>
    <col min="12" max="16384" width="20.7109375" style="99"/>
  </cols>
  <sheetData>
    <row r="1" spans="1:12" ht="156.6" customHeight="1" thickBot="1">
      <c r="A1" s="103" t="s">
        <v>204</v>
      </c>
      <c r="B1" s="109" t="s">
        <v>224</v>
      </c>
      <c r="C1" s="109" t="s">
        <v>225</v>
      </c>
      <c r="D1" s="109" t="s">
        <v>226</v>
      </c>
      <c r="E1" s="108" t="s">
        <v>218</v>
      </c>
      <c r="F1" s="97" t="s">
        <v>219</v>
      </c>
      <c r="G1" s="97" t="s">
        <v>220</v>
      </c>
      <c r="H1" s="97" t="s">
        <v>221</v>
      </c>
      <c r="I1" s="97" t="s">
        <v>213</v>
      </c>
      <c r="J1" s="97" t="s">
        <v>214</v>
      </c>
      <c r="K1" s="97" t="s">
        <v>215</v>
      </c>
    </row>
    <row r="2" spans="1:12" s="101" customFormat="1" ht="39" thickBot="1">
      <c r="A2" s="102" t="s">
        <v>24</v>
      </c>
      <c r="B2" s="131" t="s">
        <v>205</v>
      </c>
      <c r="C2" s="132" t="s">
        <v>206</v>
      </c>
      <c r="D2" s="133" t="s">
        <v>207</v>
      </c>
      <c r="E2" s="102" t="s">
        <v>158</v>
      </c>
      <c r="F2" s="102" t="s">
        <v>201</v>
      </c>
      <c r="G2" s="102" t="s">
        <v>203</v>
      </c>
      <c r="H2" s="102" t="s">
        <v>202</v>
      </c>
      <c r="I2" s="102" t="s">
        <v>208</v>
      </c>
      <c r="J2" s="102" t="s">
        <v>209</v>
      </c>
      <c r="K2" s="102" t="s">
        <v>210</v>
      </c>
      <c r="L2" s="100"/>
    </row>
    <row r="3" spans="1:12">
      <c r="A3" s="104" t="str">
        <f t="array" ref="A3">IFERROR(INDEX(apc[Discounts, memberships &amp; pre-payment agreements], MATCH(0,IF(ISBLANK(apc[Discounts, memberships &amp; pre-payment agreements]),1,COUNTIF($A$2:A2, apc[Discounts, memberships &amp; pre-payment agreements])), 0)),"")</f>
        <v>MDPI Institutional Discount</v>
      </c>
      <c r="B3" s="134">
        <v>0</v>
      </c>
      <c r="C3" s="135">
        <v>0</v>
      </c>
      <c r="D3" s="136">
        <v>0</v>
      </c>
      <c r="E3" s="112">
        <f>IF($A3="","", COUNTIF(apc[Discounts, memberships &amp; pre-payment agreements], A3))</f>
        <v>6</v>
      </c>
      <c r="F3" s="112">
        <f>IF($A3="","", SUMIF(apc[Discounts, memberships &amp; pre-payment agreements], $A3, apc[APC paid (£) including VAT if charged]))</f>
        <v>7087.6799999999994</v>
      </c>
      <c r="G3" s="112">
        <f>IF($A3="","", SUMIF(apc[Discounts, memberships &amp; pre-payment agreements], $A3, apc[Amount of APC charged to COAF grant (including VAT if charged) in £] ))</f>
        <v>0</v>
      </c>
      <c r="H3" s="112">
        <f>IF($A3="","", SUMIF(apc[Discounts, memberships &amp; pre-payment agreements], $A3, apc[Amount of APC charged to RCUK OA fund (including VAT if charged) in £]))</f>
        <v>7087.6799999999994</v>
      </c>
      <c r="I3" s="113">
        <f t="shared" ref="I3" si="0">IFERROR(C3+G3, "")</f>
        <v>0</v>
      </c>
      <c r="J3" s="113">
        <f>IFERROR(D3+H3, "")</f>
        <v>7087.6799999999994</v>
      </c>
      <c r="K3" s="112">
        <f t="shared" ref="K3:K13" si="1">IFERROR(B3+F3,"")</f>
        <v>7087.6799999999994</v>
      </c>
    </row>
    <row r="4" spans="1:12">
      <c r="A4" s="104" t="str">
        <f t="array" ref="A4">IFERROR(INDEX(apc[Discounts, memberships &amp; pre-payment agreements], MATCH(0,IF(ISBLANK(apc[Discounts, memberships &amp; pre-payment agreements]),1,COUNTIF($A$2:A3, apc[Discounts, memberships &amp; pre-payment agreements])), 0)),"")</f>
        <v>Springer Compact 2016</v>
      </c>
      <c r="B4" s="105">
        <v>22000</v>
      </c>
      <c r="C4" s="106">
        <v>0</v>
      </c>
      <c r="D4" s="107">
        <v>13858.27</v>
      </c>
      <c r="E4" s="112">
        <f>IF($A4="","", COUNTIF(apc[Discounts, memberships &amp; pre-payment agreements], A4))</f>
        <v>16</v>
      </c>
      <c r="F4" s="112">
        <f>IF($A4="","", SUMIF(apc[Discounts, memberships &amp; pre-payment agreements], $A4, apc[APC paid (£) including VAT if charged]))</f>
        <v>0</v>
      </c>
      <c r="G4" s="112">
        <f>IF($A4="","", SUMIF(apc[Discounts, memberships &amp; pre-payment agreements], $A4, apc[Amount of APC charged to COAF grant (including VAT if charged) in £] ))</f>
        <v>0</v>
      </c>
      <c r="H4" s="112">
        <f>IF($A4="","", SUMIF(apc[Discounts, memberships &amp; pre-payment agreements], $A4, apc[Amount of APC charged to RCUK OA fund (including VAT if charged) in £]))</f>
        <v>0</v>
      </c>
      <c r="I4" s="113">
        <f t="shared" ref="I4:I50" si="2">IFERROR(C4+G4, "")</f>
        <v>0</v>
      </c>
      <c r="J4" s="113">
        <f t="shared" ref="J4:J50" si="3">IFERROR(D4+H4, "")</f>
        <v>13858.27</v>
      </c>
      <c r="K4" s="112">
        <f t="shared" si="1"/>
        <v>22000</v>
      </c>
    </row>
    <row r="5" spans="1:12">
      <c r="A5" s="104" t="str">
        <f t="array" ref="A5">IFERROR(INDEX(apc[Discounts, memberships &amp; pre-payment agreements], MATCH(0,IF(ISBLANK(apc[Discounts, memberships &amp; pre-payment agreements]),1,COUNTIF($A$2:A4, apc[Discounts, memberships &amp; pre-payment agreements])), 0)),"")</f>
        <v>Springer Compact 2017</v>
      </c>
      <c r="B5" s="105">
        <v>22242</v>
      </c>
      <c r="C5" s="106">
        <v>0</v>
      </c>
      <c r="D5" s="107">
        <v>5610.33</v>
      </c>
      <c r="E5" s="112">
        <f>IF($A5="","", COUNTIF(apc[Discounts, memberships &amp; pre-payment agreements], A5))</f>
        <v>3</v>
      </c>
      <c r="F5" s="112">
        <f>IF($A5="","", SUMIF(apc[Discounts, memberships &amp; pre-payment agreements], $A5, apc[APC paid (£) including VAT if charged]))</f>
        <v>0</v>
      </c>
      <c r="G5" s="112">
        <f>IF($A5="","", SUMIF(apc[Discounts, memberships &amp; pre-payment agreements], $A5, apc[Amount of APC charged to COAF grant (including VAT if charged) in £] ))</f>
        <v>0</v>
      </c>
      <c r="H5" s="112">
        <f>IF($A5="","", SUMIF(apc[Discounts, memberships &amp; pre-payment agreements], $A5, apc[Amount of APC charged to RCUK OA fund (including VAT if charged) in £]))</f>
        <v>0</v>
      </c>
      <c r="I5" s="113">
        <f t="shared" si="2"/>
        <v>0</v>
      </c>
      <c r="J5" s="113">
        <f t="shared" si="3"/>
        <v>5610.33</v>
      </c>
      <c r="K5" s="112">
        <f t="shared" si="1"/>
        <v>22242</v>
      </c>
    </row>
    <row r="6" spans="1:12">
      <c r="A6" s="104" t="str">
        <f t="array" ref="A6">IFERROR(INDEX(apc[Discounts, memberships &amp; pre-payment agreements], MATCH(0,IF(ISBLANK(apc[Discounts, memberships &amp; pre-payment agreements]),1,COUNTIF($A$2:A5, apc[Discounts, memberships &amp; pre-payment agreements])), 0)),"")</f>
        <v>IEEE Prepay Account</v>
      </c>
      <c r="B6" s="105">
        <v>0</v>
      </c>
      <c r="C6" s="106">
        <v>0</v>
      </c>
      <c r="D6" s="107">
        <v>0</v>
      </c>
      <c r="E6" s="112">
        <f>IF($A6="","", COUNTIF(apc[Discounts, memberships &amp; pre-payment agreements], A6))</f>
        <v>3</v>
      </c>
      <c r="F6" s="112">
        <f>IF($A6="","", SUMIF(apc[Discounts, memberships &amp; pre-payment agreements], $A6, apc[APC paid (£) including VAT if charged]))</f>
        <v>2989.75</v>
      </c>
      <c r="G6" s="112">
        <f>IF($A6="","", SUMIF(apc[Discounts, memberships &amp; pre-payment agreements], $A6, apc[Amount of APC charged to COAF grant (including VAT if charged) in £] ))</f>
        <v>0</v>
      </c>
      <c r="H6" s="112">
        <f>IF($A6="","", SUMIF(apc[Discounts, memberships &amp; pre-payment agreements], $A6, apc[Amount of APC charged to RCUK OA fund (including VAT if charged) in £]))</f>
        <v>2989.75</v>
      </c>
      <c r="I6" s="113">
        <f t="shared" si="2"/>
        <v>0</v>
      </c>
      <c r="J6" s="113">
        <f t="shared" si="3"/>
        <v>2989.75</v>
      </c>
      <c r="K6" s="112">
        <f t="shared" si="1"/>
        <v>2989.75</v>
      </c>
    </row>
    <row r="7" spans="1:12">
      <c r="A7" s="104" t="str">
        <f t="array" ref="A7">IFERROR(INDEX(apc[Discounts, memberships &amp; pre-payment agreements], MATCH(0,IF(ISBLANK(apc[Discounts, memberships &amp; pre-payment agreements]),1,COUNTIF($A$2:A6, apc[Discounts, memberships &amp; pre-payment agreements])), 0)),"")</f>
        <v>Wiley Prepay Acount</v>
      </c>
      <c r="B7" s="105">
        <v>14255.37</v>
      </c>
      <c r="C7" s="106">
        <v>0</v>
      </c>
      <c r="D7" s="107">
        <v>14255.37</v>
      </c>
      <c r="E7" s="112">
        <f>IF($A7="","", COUNTIF(apc[Discounts, memberships &amp; pre-payment agreements], A7))</f>
        <v>35</v>
      </c>
      <c r="F7" s="112">
        <f>IF($A7="","", SUMIF(apc[Discounts, memberships &amp; pre-payment agreements], $A7, apc[APC paid (£) including VAT if charged]))</f>
        <v>55562.25</v>
      </c>
      <c r="G7" s="112">
        <f>IF($A7="","", SUMIF(apc[Discounts, memberships &amp; pre-payment agreements], $A7, apc[Amount of APC charged to COAF grant (including VAT if charged) in £] ))</f>
        <v>0</v>
      </c>
      <c r="H7" s="112">
        <f>IF($A7="","", SUMIF(apc[Discounts, memberships &amp; pre-payment agreements], $A7, apc[Amount of APC charged to RCUK OA fund (including VAT if charged) in £]))</f>
        <v>55562.25</v>
      </c>
      <c r="I7" s="113">
        <f t="shared" si="2"/>
        <v>0</v>
      </c>
      <c r="J7" s="113">
        <f t="shared" si="3"/>
        <v>69817.62</v>
      </c>
      <c r="K7" s="112">
        <f t="shared" si="1"/>
        <v>69817.62</v>
      </c>
    </row>
    <row r="8" spans="1:12">
      <c r="A8" s="104" t="str">
        <f t="array" ref="A8">IFERROR(INDEX(apc[Discounts, memberships &amp; pre-payment agreements], MATCH(0,IF(ISBLANK(apc[Discounts, memberships &amp; pre-payment agreements]),1,COUNTIF($A$2:A7, apc[Discounts, memberships &amp; pre-payment agreements])), 0)),"")</f>
        <v>Sage Prepay Account</v>
      </c>
      <c r="B8" s="105">
        <v>0</v>
      </c>
      <c r="C8" s="106">
        <v>0</v>
      </c>
      <c r="D8" s="107">
        <v>0</v>
      </c>
      <c r="E8" s="112">
        <f>IF($A8="","", COUNTIF(apc[Discounts, memberships &amp; pre-payment agreements], A8))</f>
        <v>2</v>
      </c>
      <c r="F8" s="112">
        <f>IF($A8="","", SUMIF(apc[Discounts, memberships &amp; pre-payment agreements], $A8, apc[APC paid (£) including VAT if charged]))</f>
        <v>480</v>
      </c>
      <c r="G8" s="112">
        <f>IF($A8="","", SUMIF(apc[Discounts, memberships &amp; pre-payment agreements], $A8, apc[Amount of APC charged to COAF grant (including VAT if charged) in £] ))</f>
        <v>0</v>
      </c>
      <c r="H8" s="112">
        <f>IF($A8="","", SUMIF(apc[Discounts, memberships &amp; pre-payment agreements], $A8, apc[Amount of APC charged to RCUK OA fund (including VAT if charged) in £]))</f>
        <v>0</v>
      </c>
      <c r="I8" s="113">
        <f t="shared" si="2"/>
        <v>0</v>
      </c>
      <c r="J8" s="113">
        <f t="shared" si="3"/>
        <v>0</v>
      </c>
      <c r="K8" s="112">
        <f t="shared" si="1"/>
        <v>480</v>
      </c>
    </row>
    <row r="9" spans="1:12">
      <c r="A9" s="104" t="str">
        <f t="array" ref="A9">IFERROR(INDEX(apc[Discounts, memberships &amp; pre-payment agreements], MATCH(0,IF(ISBLANK(apc[Discounts, memberships &amp; pre-payment agreements]),1,COUNTIF($A$2:A8, apc[Discounts, memberships &amp; pre-payment agreements])), 0)),"")</f>
        <v>T&amp;F Prepay Account</v>
      </c>
      <c r="B9" s="105">
        <v>49587.75</v>
      </c>
      <c r="C9" s="106">
        <v>0</v>
      </c>
      <c r="D9" s="107">
        <v>49587.75</v>
      </c>
      <c r="E9" s="112">
        <f>IF($A9="","", COUNTIF(apc[Discounts, memberships &amp; pre-payment agreements], A9))</f>
        <v>5</v>
      </c>
      <c r="F9" s="112">
        <f>IF($A9="","", SUMIF(apc[Discounts, memberships &amp; pre-payment agreements], $A9, apc[APC paid (£) including VAT if charged]))</f>
        <v>3307.8</v>
      </c>
      <c r="G9" s="112">
        <f>IF($A9="","", SUMIF(apc[Discounts, memberships &amp; pre-payment agreements], $A9, apc[Amount of APC charged to COAF grant (including VAT if charged) in £] ))</f>
        <v>0</v>
      </c>
      <c r="H9" s="112">
        <f>IF($A9="","", SUMIF(apc[Discounts, memberships &amp; pre-payment agreements], $A9, apc[Amount of APC charged to RCUK OA fund (including VAT if charged) in £]))</f>
        <v>0</v>
      </c>
      <c r="I9" s="113">
        <f t="shared" si="2"/>
        <v>0</v>
      </c>
      <c r="J9" s="113">
        <f t="shared" si="3"/>
        <v>49587.75</v>
      </c>
      <c r="K9" s="112">
        <f t="shared" si="1"/>
        <v>52895.55</v>
      </c>
    </row>
    <row r="10" spans="1:12">
      <c r="A10" s="104" t="str">
        <f t="array" ref="A10">IFERROR(INDEX(apc[Discounts, memberships &amp; pre-payment agreements], MATCH(0,IF(ISBLANK(apc[Discounts, memberships &amp; pre-payment agreements]),1,COUNTIF($A$2:A9, apc[Discounts, memberships &amp; pre-payment agreements])), 0)),"")</f>
        <v>Wiley Credit Account</v>
      </c>
      <c r="B10" s="105">
        <v>0</v>
      </c>
      <c r="C10" s="106">
        <v>0</v>
      </c>
      <c r="D10" s="107">
        <v>0</v>
      </c>
      <c r="E10" s="112">
        <f>IF($A10="","", COUNTIF(apc[Discounts, memberships &amp; pre-payment agreements], A10))</f>
        <v>4</v>
      </c>
      <c r="F10" s="112">
        <f>IF($A10="","", SUMIF(apc[Discounts, memberships &amp; pre-payment agreements], $A10, apc[APC paid (£) including VAT if charged]))</f>
        <v>7056</v>
      </c>
      <c r="G10" s="112">
        <f>IF($A10="","", SUMIF(apc[Discounts, memberships &amp; pre-payment agreements], $A10, apc[Amount of APC charged to COAF grant (including VAT if charged) in £] ))</f>
        <v>0</v>
      </c>
      <c r="H10" s="112">
        <f>IF($A10="","", SUMIF(apc[Discounts, memberships &amp; pre-payment agreements], $A10, apc[Amount of APC charged to RCUK OA fund (including VAT if charged) in £]))</f>
        <v>0</v>
      </c>
      <c r="I10" s="113">
        <f t="shared" si="2"/>
        <v>0</v>
      </c>
      <c r="J10" s="113">
        <f t="shared" si="3"/>
        <v>0</v>
      </c>
      <c r="K10" s="112">
        <f t="shared" si="1"/>
        <v>7056</v>
      </c>
    </row>
    <row r="11" spans="1:12">
      <c r="A11" s="104" t="str">
        <f t="array" ref="A11">IFERROR(INDEX(apc[Discounts, memberships &amp; pre-payment agreements], MATCH(0,IF(ISBLANK(apc[Discounts, memberships &amp; pre-payment agreements]),1,COUNTIF($A$2:A10, apc[Discounts, memberships &amp; pre-payment agreements])), 0)),"")</f>
        <v/>
      </c>
      <c r="B11" s="105">
        <v>0</v>
      </c>
      <c r="C11" s="106">
        <v>0</v>
      </c>
      <c r="D11" s="107">
        <v>0</v>
      </c>
      <c r="E11" s="112" t="str">
        <f>IF($A11="","", COUNTIF(apc[Discounts, memberships &amp; pre-payment agreements], A11))</f>
        <v/>
      </c>
      <c r="F11" s="112" t="str">
        <f>IF($A11="","", SUMIF(apc[Discounts, memberships &amp; pre-payment agreements], $A11, apc[APC paid (£) including VAT if charged]))</f>
        <v/>
      </c>
      <c r="G11" s="112" t="str">
        <f>IF($A11="","", SUMIF(apc[Discounts, memberships &amp; pre-payment agreements], $A11, apc[Amount of APC charged to COAF grant (including VAT if charged) in £] ))</f>
        <v/>
      </c>
      <c r="H11" s="112" t="str">
        <f>IF($A11="","", SUMIF(apc[Discounts, memberships &amp; pre-payment agreements], $A11, apc[Amount of APC charged to RCUK OA fund (including VAT if charged) in £]))</f>
        <v/>
      </c>
      <c r="I11" s="113" t="str">
        <f t="shared" si="2"/>
        <v/>
      </c>
      <c r="J11" s="113" t="str">
        <f t="shared" si="3"/>
        <v/>
      </c>
      <c r="K11" s="112" t="str">
        <f t="shared" si="1"/>
        <v/>
      </c>
    </row>
    <row r="12" spans="1:12">
      <c r="A12" s="104" t="str">
        <f t="array" ref="A12">IFERROR(INDEX(apc[Discounts, memberships &amp; pre-payment agreements], MATCH(0,IF(ISBLANK(apc[Discounts, memberships &amp; pre-payment agreements]),1,COUNTIF($A$2:A11, apc[Discounts, memberships &amp; pre-payment agreements])), 0)),"")</f>
        <v/>
      </c>
      <c r="B12" s="105">
        <v>0</v>
      </c>
      <c r="C12" s="106">
        <v>0</v>
      </c>
      <c r="D12" s="107">
        <v>0</v>
      </c>
      <c r="E12" s="112" t="str">
        <f>IF($A12="","", COUNTIF(apc[Discounts, memberships &amp; pre-payment agreements], A12))</f>
        <v/>
      </c>
      <c r="F12" s="112" t="str">
        <f>IF($A12="","", SUMIF(apc[Discounts, memberships &amp; pre-payment agreements], $A12, apc[APC paid (£) including VAT if charged]))</f>
        <v/>
      </c>
      <c r="G12" s="112" t="str">
        <f>IF($A12="","", SUMIF(apc[Discounts, memberships &amp; pre-payment agreements], $A12, apc[Amount of APC charged to COAF grant (including VAT if charged) in £] ))</f>
        <v/>
      </c>
      <c r="H12" s="112" t="str">
        <f>IF($A12="","", SUMIF(apc[Discounts, memberships &amp; pre-payment agreements], $A12, apc[Amount of APC charged to RCUK OA fund (including VAT if charged) in £]))</f>
        <v/>
      </c>
      <c r="I12" s="113" t="str">
        <f t="shared" si="2"/>
        <v/>
      </c>
      <c r="J12" s="113" t="str">
        <f t="shared" si="3"/>
        <v/>
      </c>
      <c r="K12" s="112" t="str">
        <f t="shared" si="1"/>
        <v/>
      </c>
    </row>
    <row r="13" spans="1:12">
      <c r="A13" s="104" t="str">
        <f t="array" ref="A13">IFERROR(INDEX(apc[Discounts, memberships &amp; pre-payment agreements], MATCH(0,IF(ISBLANK(apc[Discounts, memberships &amp; pre-payment agreements]),1,COUNTIF($A$2:A12, apc[Discounts, memberships &amp; pre-payment agreements])), 0)),"")</f>
        <v/>
      </c>
      <c r="B13" s="105"/>
      <c r="C13" s="106"/>
      <c r="D13" s="107"/>
      <c r="E13" s="112" t="str">
        <f>IF($A13="","", COUNTIF(apc[Discounts, memberships &amp; pre-payment agreements], A13))</f>
        <v/>
      </c>
      <c r="F13" s="112" t="str">
        <f>IF($A13="","", SUMIF(apc[Discounts, memberships &amp; pre-payment agreements], $A13, apc[APC paid (£) including VAT if charged]))</f>
        <v/>
      </c>
      <c r="G13" s="112" t="str">
        <f>IF($A13="","", SUMIF(apc[Discounts, memberships &amp; pre-payment agreements], $A13, apc[Amount of APC charged to COAF grant (including VAT if charged) in £] ))</f>
        <v/>
      </c>
      <c r="H13" s="112" t="str">
        <f>IF($A13="","", SUMIF(apc[Discounts, memberships &amp; pre-payment agreements], $A13, apc[Amount of APC charged to RCUK OA fund (including VAT if charged) in £]))</f>
        <v/>
      </c>
      <c r="I13" s="113" t="str">
        <f t="shared" si="2"/>
        <v/>
      </c>
      <c r="J13" s="113" t="str">
        <f t="shared" si="3"/>
        <v/>
      </c>
      <c r="K13" s="112" t="str">
        <f t="shared" si="1"/>
        <v/>
      </c>
    </row>
    <row r="14" spans="1:12">
      <c r="A14" s="104" t="str">
        <f t="array" ref="A14">IFERROR(INDEX(apc[Discounts, memberships &amp; pre-payment agreements], MATCH(0,IF(ISBLANK(apc[Discounts, memberships &amp; pre-payment agreements]),1,COUNTIF($A$2:A13, apc[Discounts, memberships &amp; pre-payment agreements])), 0)),"")</f>
        <v/>
      </c>
      <c r="B14" s="105"/>
      <c r="C14" s="106"/>
      <c r="D14" s="107"/>
      <c r="E14" s="112" t="str">
        <f>IF($A14="","", COUNTIF(apc[Discounts, memberships &amp; pre-payment agreements], A14))</f>
        <v/>
      </c>
      <c r="F14" s="112" t="str">
        <f>IF($A14="","", SUMIF(apc[Discounts, memberships &amp; pre-payment agreements], $A14, apc[APC paid (£) including VAT if charged]))</f>
        <v/>
      </c>
      <c r="G14" s="112" t="str">
        <f>IF($A14="","", SUMIF(apc[Discounts, memberships &amp; pre-payment agreements], $A14, apc[Amount of APC charged to COAF grant (including VAT if charged) in £] ))</f>
        <v/>
      </c>
      <c r="H14" s="112" t="str">
        <f>IF($A14="","", SUMIF(apc[Discounts, memberships &amp; pre-payment agreements], $A14, apc[Amount of APC charged to RCUK OA fund (including VAT if charged) in £]))</f>
        <v/>
      </c>
      <c r="I14" s="113" t="str">
        <f t="shared" si="2"/>
        <v/>
      </c>
      <c r="J14" s="113" t="str">
        <f t="shared" si="3"/>
        <v/>
      </c>
      <c r="K14" s="112" t="str">
        <f t="shared" ref="K14:K50" si="4">IFERROR(B14+F14,"")</f>
        <v/>
      </c>
    </row>
    <row r="15" spans="1:12">
      <c r="A15" s="104" t="str">
        <f t="array" ref="A15">IFERROR(INDEX(apc[Discounts, memberships &amp; pre-payment agreements], MATCH(0,IF(ISBLANK(apc[Discounts, memberships &amp; pre-payment agreements]),1,COUNTIF($A$2:A14, apc[Discounts, memberships &amp; pre-payment agreements])), 0)),"")</f>
        <v/>
      </c>
      <c r="B15" s="105"/>
      <c r="C15" s="106"/>
      <c r="D15" s="107"/>
      <c r="E15" s="112" t="str">
        <f>IF($A15="","", COUNTIF(apc[Discounts, memberships &amp; pre-payment agreements], A15))</f>
        <v/>
      </c>
      <c r="F15" s="112" t="str">
        <f>IF($A15="","", SUMIF(apc[Discounts, memberships &amp; pre-payment agreements], $A15, apc[APC paid (£) including VAT if charged]))</f>
        <v/>
      </c>
      <c r="G15" s="112" t="str">
        <f>IF($A15="","", SUMIF(apc[Discounts, memberships &amp; pre-payment agreements], $A15, apc[Amount of APC charged to COAF grant (including VAT if charged) in £] ))</f>
        <v/>
      </c>
      <c r="H15" s="112" t="str">
        <f>IF($A15="","", SUMIF(apc[Discounts, memberships &amp; pre-payment agreements], $A15, apc[Amount of APC charged to RCUK OA fund (including VAT if charged) in £]))</f>
        <v/>
      </c>
      <c r="I15" s="113" t="str">
        <f t="shared" si="2"/>
        <v/>
      </c>
      <c r="J15" s="113" t="str">
        <f t="shared" si="3"/>
        <v/>
      </c>
      <c r="K15" s="112" t="str">
        <f t="shared" si="4"/>
        <v/>
      </c>
    </row>
    <row r="16" spans="1:12">
      <c r="A16" s="104" t="str">
        <f t="array" ref="A16">IFERROR(INDEX(apc[Discounts, memberships &amp; pre-payment agreements], MATCH(0,IF(ISBLANK(apc[Discounts, memberships &amp; pre-payment agreements]),1,COUNTIF($A$2:A15, apc[Discounts, memberships &amp; pre-payment agreements])), 0)),"")</f>
        <v/>
      </c>
      <c r="B16" s="105"/>
      <c r="C16" s="106"/>
      <c r="D16" s="107"/>
      <c r="E16" s="112" t="str">
        <f>IF($A16="","", COUNTIF(apc[Discounts, memberships &amp; pre-payment agreements], A16))</f>
        <v/>
      </c>
      <c r="F16" s="112" t="str">
        <f>IF($A16="","", SUMIF(apc[Discounts, memberships &amp; pre-payment agreements], $A16, apc[APC paid (£) including VAT if charged]))</f>
        <v/>
      </c>
      <c r="G16" s="112" t="str">
        <f>IF($A16="","", SUMIF(apc[Discounts, memberships &amp; pre-payment agreements], $A16, apc[Amount of APC charged to COAF grant (including VAT if charged) in £] ))</f>
        <v/>
      </c>
      <c r="H16" s="112" t="str">
        <f>IF($A16="","", SUMIF(apc[Discounts, memberships &amp; pre-payment agreements], $A16, apc[Amount of APC charged to RCUK OA fund (including VAT if charged) in £]))</f>
        <v/>
      </c>
      <c r="I16" s="113" t="str">
        <f t="shared" si="2"/>
        <v/>
      </c>
      <c r="J16" s="113" t="str">
        <f t="shared" si="3"/>
        <v/>
      </c>
      <c r="K16" s="112" t="str">
        <f t="shared" si="4"/>
        <v/>
      </c>
    </row>
    <row r="17" spans="1:11">
      <c r="A17" s="104" t="str">
        <f t="array" ref="A17">IFERROR(INDEX(apc[Discounts, memberships &amp; pre-payment agreements], MATCH(0,IF(ISBLANK(apc[Discounts, memberships &amp; pre-payment agreements]),1,COUNTIF($A$2:A16, apc[Discounts, memberships &amp; pre-payment agreements])), 0)),"")</f>
        <v/>
      </c>
      <c r="B17" s="105"/>
      <c r="C17" s="106"/>
      <c r="D17" s="107"/>
      <c r="E17" s="112" t="str">
        <f>IF($A17="","", COUNTIF(apc[Discounts, memberships &amp; pre-payment agreements], A17))</f>
        <v/>
      </c>
      <c r="F17" s="112" t="str">
        <f>IF($A17="","", SUMIF(apc[Discounts, memberships &amp; pre-payment agreements], $A17, apc[APC paid (£) including VAT if charged]))</f>
        <v/>
      </c>
      <c r="G17" s="112" t="str">
        <f>IF($A17="","", SUMIF(apc[Discounts, memberships &amp; pre-payment agreements], $A17, apc[Amount of APC charged to COAF grant (including VAT if charged) in £] ))</f>
        <v/>
      </c>
      <c r="H17" s="112" t="str">
        <f>IF($A17="","", SUMIF(apc[Discounts, memberships &amp; pre-payment agreements], $A17, apc[Amount of APC charged to RCUK OA fund (including VAT if charged) in £]))</f>
        <v/>
      </c>
      <c r="I17" s="113" t="str">
        <f t="shared" si="2"/>
        <v/>
      </c>
      <c r="J17" s="113" t="str">
        <f t="shared" si="3"/>
        <v/>
      </c>
      <c r="K17" s="112" t="str">
        <f t="shared" si="4"/>
        <v/>
      </c>
    </row>
    <row r="18" spans="1:11">
      <c r="A18" s="104" t="str">
        <f t="array" ref="A18">IFERROR(INDEX(apc[Discounts, memberships &amp; pre-payment agreements], MATCH(0,IF(ISBLANK(apc[Discounts, memberships &amp; pre-payment agreements]),1,COUNTIF($A$2:A17, apc[Discounts, memberships &amp; pre-payment agreements])), 0)),"")</f>
        <v/>
      </c>
      <c r="B18" s="105"/>
      <c r="C18" s="106"/>
      <c r="D18" s="107"/>
      <c r="E18" s="112" t="str">
        <f>IF($A18="","", COUNTIF(apc[Discounts, memberships &amp; pre-payment agreements], A18))</f>
        <v/>
      </c>
      <c r="F18" s="112" t="str">
        <f>IF($A18="","", SUMIF(apc[Discounts, memberships &amp; pre-payment agreements], $A18, apc[APC paid (£) including VAT if charged]))</f>
        <v/>
      </c>
      <c r="G18" s="112" t="str">
        <f>IF($A18="","", SUMIF(apc[Discounts, memberships &amp; pre-payment agreements], $A18, apc[Amount of APC charged to COAF grant (including VAT if charged) in £] ))</f>
        <v/>
      </c>
      <c r="H18" s="112" t="str">
        <f>IF($A18="","", SUMIF(apc[Discounts, memberships &amp; pre-payment agreements], $A18, apc[Amount of APC charged to RCUK OA fund (including VAT if charged) in £]))</f>
        <v/>
      </c>
      <c r="I18" s="113" t="str">
        <f t="shared" si="2"/>
        <v/>
      </c>
      <c r="J18" s="113" t="str">
        <f t="shared" si="3"/>
        <v/>
      </c>
      <c r="K18" s="112" t="str">
        <f t="shared" si="4"/>
        <v/>
      </c>
    </row>
    <row r="19" spans="1:11">
      <c r="A19" s="104" t="str">
        <f t="array" ref="A19">IFERROR(INDEX(apc[Discounts, memberships &amp; pre-payment agreements], MATCH(0,IF(ISBLANK(apc[Discounts, memberships &amp; pre-payment agreements]),1,COUNTIF($A$2:A18, apc[Discounts, memberships &amp; pre-payment agreements])), 0)),"")</f>
        <v/>
      </c>
      <c r="B19" s="105"/>
      <c r="C19" s="106"/>
      <c r="D19" s="107"/>
      <c r="E19" s="112" t="str">
        <f>IF($A19="","", COUNTIF(apc[Discounts, memberships &amp; pre-payment agreements], A19))</f>
        <v/>
      </c>
      <c r="F19" s="112" t="str">
        <f>IF($A19="","", SUMIF(apc[Discounts, memberships &amp; pre-payment agreements], $A19, apc[APC paid (£) including VAT if charged]))</f>
        <v/>
      </c>
      <c r="G19" s="112" t="str">
        <f>IF($A19="","", SUMIF(apc[Discounts, memberships &amp; pre-payment agreements], $A19, apc[Amount of APC charged to COAF grant (including VAT if charged) in £] ))</f>
        <v/>
      </c>
      <c r="H19" s="112" t="str">
        <f>IF($A19="","", SUMIF(apc[Discounts, memberships &amp; pre-payment agreements], $A19, apc[Amount of APC charged to RCUK OA fund (including VAT if charged) in £]))</f>
        <v/>
      </c>
      <c r="I19" s="113" t="str">
        <f t="shared" si="2"/>
        <v/>
      </c>
      <c r="J19" s="113" t="str">
        <f t="shared" si="3"/>
        <v/>
      </c>
      <c r="K19" s="112" t="str">
        <f t="shared" si="4"/>
        <v/>
      </c>
    </row>
    <row r="20" spans="1:11">
      <c r="A20" s="104" t="str">
        <f t="array" ref="A20">IFERROR(INDEX(apc[Discounts, memberships &amp; pre-payment agreements], MATCH(0,IF(ISBLANK(apc[Discounts, memberships &amp; pre-payment agreements]),1,COUNTIF($A$2:A19, apc[Discounts, memberships &amp; pre-payment agreements])), 0)),"")</f>
        <v/>
      </c>
      <c r="B20" s="105"/>
      <c r="C20" s="106"/>
      <c r="D20" s="107"/>
      <c r="E20" s="112" t="str">
        <f>IF($A20="","", COUNTIF(apc[Discounts, memberships &amp; pre-payment agreements], A20))</f>
        <v/>
      </c>
      <c r="F20" s="112" t="str">
        <f>IF($A20="","", SUMIF(apc[Discounts, memberships &amp; pre-payment agreements], $A20, apc[APC paid (£) including VAT if charged]))</f>
        <v/>
      </c>
      <c r="G20" s="112" t="str">
        <f>IF($A20="","", SUMIF(apc[Discounts, memberships &amp; pre-payment agreements], $A20, apc[Amount of APC charged to COAF grant (including VAT if charged) in £] ))</f>
        <v/>
      </c>
      <c r="H20" s="112" t="str">
        <f>IF($A20="","", SUMIF(apc[Discounts, memberships &amp; pre-payment agreements], $A20, apc[Amount of APC charged to RCUK OA fund (including VAT if charged) in £]))</f>
        <v/>
      </c>
      <c r="I20" s="113" t="str">
        <f t="shared" si="2"/>
        <v/>
      </c>
      <c r="J20" s="113" t="str">
        <f t="shared" si="3"/>
        <v/>
      </c>
      <c r="K20" s="112" t="str">
        <f t="shared" si="4"/>
        <v/>
      </c>
    </row>
    <row r="21" spans="1:11">
      <c r="A21" s="104" t="str">
        <f t="array" ref="A21">IFERROR(INDEX(apc[Discounts, memberships &amp; pre-payment agreements], MATCH(0,IF(ISBLANK(apc[Discounts, memberships &amp; pre-payment agreements]),1,COUNTIF($A$2:A20, apc[Discounts, memberships &amp; pre-payment agreements])), 0)),"")</f>
        <v/>
      </c>
      <c r="B21" s="105"/>
      <c r="C21" s="106"/>
      <c r="D21" s="107"/>
      <c r="E21" s="112" t="str">
        <f>IF($A21="","", COUNTIF(apc[Discounts, memberships &amp; pre-payment agreements], A21))</f>
        <v/>
      </c>
      <c r="F21" s="112" t="str">
        <f>IF($A21="","", SUMIF(apc[Discounts, memberships &amp; pre-payment agreements], $A21, apc[APC paid (£) including VAT if charged]))</f>
        <v/>
      </c>
      <c r="G21" s="112" t="str">
        <f>IF($A21="","", SUMIF(apc[Discounts, memberships &amp; pre-payment agreements], $A21, apc[Amount of APC charged to COAF grant (including VAT if charged) in £] ))</f>
        <v/>
      </c>
      <c r="H21" s="112" t="str">
        <f>IF($A21="","", SUMIF(apc[Discounts, memberships &amp; pre-payment agreements], $A21, apc[Amount of APC charged to RCUK OA fund (including VAT if charged) in £]))</f>
        <v/>
      </c>
      <c r="I21" s="113" t="str">
        <f t="shared" si="2"/>
        <v/>
      </c>
      <c r="J21" s="113" t="str">
        <f t="shared" si="3"/>
        <v/>
      </c>
      <c r="K21" s="112" t="str">
        <f t="shared" si="4"/>
        <v/>
      </c>
    </row>
    <row r="22" spans="1:11">
      <c r="A22" s="104" t="str">
        <f t="array" ref="A22">IFERROR(INDEX(apc[Discounts, memberships &amp; pre-payment agreements], MATCH(0,IF(ISBLANK(apc[Discounts, memberships &amp; pre-payment agreements]),1,COUNTIF($A$2:A21, apc[Discounts, memberships &amp; pre-payment agreements])), 0)),"")</f>
        <v/>
      </c>
      <c r="B22" s="105"/>
      <c r="C22" s="106"/>
      <c r="D22" s="107"/>
      <c r="E22" s="112" t="str">
        <f>IF($A22="","", COUNTIF(apc[Discounts, memberships &amp; pre-payment agreements], A22))</f>
        <v/>
      </c>
      <c r="F22" s="112" t="str">
        <f>IF($A22="","", SUMIF(apc[Discounts, memberships &amp; pre-payment agreements], $A22, apc[APC paid (£) including VAT if charged]))</f>
        <v/>
      </c>
      <c r="G22" s="112" t="str">
        <f>IF($A22="","", SUMIF(apc[Discounts, memberships &amp; pre-payment agreements], $A22, apc[Amount of APC charged to COAF grant (including VAT if charged) in £] ))</f>
        <v/>
      </c>
      <c r="H22" s="112" t="str">
        <f>IF($A22="","", SUMIF(apc[Discounts, memberships &amp; pre-payment agreements], $A22, apc[Amount of APC charged to RCUK OA fund (including VAT if charged) in £]))</f>
        <v/>
      </c>
      <c r="I22" s="113" t="str">
        <f t="shared" si="2"/>
        <v/>
      </c>
      <c r="J22" s="113" t="str">
        <f t="shared" si="3"/>
        <v/>
      </c>
      <c r="K22" s="112" t="str">
        <f t="shared" si="4"/>
        <v/>
      </c>
    </row>
    <row r="23" spans="1:11">
      <c r="A23" s="104" t="str">
        <f t="array" ref="A23">IFERROR(INDEX(apc[Discounts, memberships &amp; pre-payment agreements], MATCH(0,IF(ISBLANK(apc[Discounts, memberships &amp; pre-payment agreements]),1,COUNTIF($A$2:A22, apc[Discounts, memberships &amp; pre-payment agreements])), 0)),"")</f>
        <v/>
      </c>
      <c r="B23" s="105"/>
      <c r="C23" s="106"/>
      <c r="D23" s="107"/>
      <c r="E23" s="112" t="str">
        <f>IF($A23="","", COUNTIF(apc[Discounts, memberships &amp; pre-payment agreements], A23))</f>
        <v/>
      </c>
      <c r="F23" s="112" t="str">
        <f>IF($A23="","", SUMIF(apc[Discounts, memberships &amp; pre-payment agreements], $A23, apc[APC paid (£) including VAT if charged]))</f>
        <v/>
      </c>
      <c r="G23" s="112" t="str">
        <f>IF($A23="","", SUMIF(apc[Discounts, memberships &amp; pre-payment agreements], $A23, apc[Amount of APC charged to COAF grant (including VAT if charged) in £] ))</f>
        <v/>
      </c>
      <c r="H23" s="112" t="str">
        <f>IF($A23="","", SUMIF(apc[Discounts, memberships &amp; pre-payment agreements], $A23, apc[Amount of APC charged to RCUK OA fund (including VAT if charged) in £]))</f>
        <v/>
      </c>
      <c r="I23" s="113" t="str">
        <f t="shared" si="2"/>
        <v/>
      </c>
      <c r="J23" s="113" t="str">
        <f t="shared" si="3"/>
        <v/>
      </c>
      <c r="K23" s="112" t="str">
        <f t="shared" si="4"/>
        <v/>
      </c>
    </row>
    <row r="24" spans="1:11">
      <c r="A24" s="104" t="str">
        <f t="array" ref="A24">IFERROR(INDEX(apc[Discounts, memberships &amp; pre-payment agreements], MATCH(0,IF(ISBLANK(apc[Discounts, memberships &amp; pre-payment agreements]),1,COUNTIF($A$2:A23, apc[Discounts, memberships &amp; pre-payment agreements])), 0)),"")</f>
        <v/>
      </c>
      <c r="B24" s="105"/>
      <c r="C24" s="106"/>
      <c r="D24" s="107"/>
      <c r="E24" s="112" t="str">
        <f>IF($A24="","", COUNTIF(apc[Discounts, memberships &amp; pre-payment agreements], A24))</f>
        <v/>
      </c>
      <c r="F24" s="112" t="str">
        <f>IF($A24="","", SUMIF(apc[Discounts, memberships &amp; pre-payment agreements], $A24, apc[APC paid (£) including VAT if charged]))</f>
        <v/>
      </c>
      <c r="G24" s="112" t="str">
        <f>IF($A24="","", SUMIF(apc[Discounts, memberships &amp; pre-payment agreements], $A24, apc[Amount of APC charged to COAF grant (including VAT if charged) in £] ))</f>
        <v/>
      </c>
      <c r="H24" s="112" t="str">
        <f>IF($A24="","", SUMIF(apc[Discounts, memberships &amp; pre-payment agreements], $A24, apc[Amount of APC charged to RCUK OA fund (including VAT if charged) in £]))</f>
        <v/>
      </c>
      <c r="I24" s="113" t="str">
        <f t="shared" si="2"/>
        <v/>
      </c>
      <c r="J24" s="113" t="str">
        <f t="shared" si="3"/>
        <v/>
      </c>
      <c r="K24" s="112" t="str">
        <f t="shared" si="4"/>
        <v/>
      </c>
    </row>
    <row r="25" spans="1:11">
      <c r="A25" s="104" t="str">
        <f t="array" ref="A25">IFERROR(INDEX(apc[Discounts, memberships &amp; pre-payment agreements], MATCH(0,IF(ISBLANK(apc[Discounts, memberships &amp; pre-payment agreements]),1,COUNTIF($A$2:A24, apc[Discounts, memberships &amp; pre-payment agreements])), 0)),"")</f>
        <v/>
      </c>
      <c r="B25" s="105"/>
      <c r="C25" s="106"/>
      <c r="D25" s="107"/>
      <c r="E25" s="112" t="str">
        <f>IF($A25="","", COUNTIF(apc[Discounts, memberships &amp; pre-payment agreements], A25))</f>
        <v/>
      </c>
      <c r="F25" s="112" t="str">
        <f>IF($A25="","", SUMIF(apc[Discounts, memberships &amp; pre-payment agreements], $A25, apc[APC paid (£) including VAT if charged]))</f>
        <v/>
      </c>
      <c r="G25" s="112" t="str">
        <f>IF($A25="","", SUMIF(apc[Discounts, memberships &amp; pre-payment agreements], $A25, apc[Amount of APC charged to COAF grant (including VAT if charged) in £] ))</f>
        <v/>
      </c>
      <c r="H25" s="112" t="str">
        <f>IF($A25="","", SUMIF(apc[Discounts, memberships &amp; pre-payment agreements], $A25, apc[Amount of APC charged to RCUK OA fund (including VAT if charged) in £]))</f>
        <v/>
      </c>
      <c r="I25" s="113" t="str">
        <f t="shared" si="2"/>
        <v/>
      </c>
      <c r="J25" s="113" t="str">
        <f t="shared" si="3"/>
        <v/>
      </c>
      <c r="K25" s="112" t="str">
        <f t="shared" si="4"/>
        <v/>
      </c>
    </row>
    <row r="26" spans="1:11">
      <c r="A26" s="104" t="str">
        <f t="array" ref="A26">IFERROR(INDEX(apc[Discounts, memberships &amp; pre-payment agreements], MATCH(0,IF(ISBLANK(apc[Discounts, memberships &amp; pre-payment agreements]),1,COUNTIF($A$2:A25, apc[Discounts, memberships &amp; pre-payment agreements])), 0)),"")</f>
        <v/>
      </c>
      <c r="B26" s="105"/>
      <c r="C26" s="106"/>
      <c r="D26" s="107"/>
      <c r="E26" s="112" t="str">
        <f>IF($A26="","", COUNTIF(apc[Discounts, memberships &amp; pre-payment agreements], A26))</f>
        <v/>
      </c>
      <c r="F26" s="112" t="str">
        <f>IF($A26="","", SUMIF(apc[Discounts, memberships &amp; pre-payment agreements], $A26, apc[APC paid (£) including VAT if charged]))</f>
        <v/>
      </c>
      <c r="G26" s="112" t="str">
        <f>IF($A26="","", SUMIF(apc[Discounts, memberships &amp; pre-payment agreements], $A26, apc[Amount of APC charged to COAF grant (including VAT if charged) in £] ))</f>
        <v/>
      </c>
      <c r="H26" s="112" t="str">
        <f>IF($A26="","", SUMIF(apc[Discounts, memberships &amp; pre-payment agreements], $A26, apc[Amount of APC charged to RCUK OA fund (including VAT if charged) in £]))</f>
        <v/>
      </c>
      <c r="I26" s="113" t="str">
        <f t="shared" si="2"/>
        <v/>
      </c>
      <c r="J26" s="113" t="str">
        <f t="shared" si="3"/>
        <v/>
      </c>
      <c r="K26" s="112" t="str">
        <f t="shared" si="4"/>
        <v/>
      </c>
    </row>
    <row r="27" spans="1:11">
      <c r="A27" s="104" t="str">
        <f t="array" ref="A27">IFERROR(INDEX(apc[Discounts, memberships &amp; pre-payment agreements], MATCH(0,IF(ISBLANK(apc[Discounts, memberships &amp; pre-payment agreements]),1,COUNTIF($A$2:A26, apc[Discounts, memberships &amp; pre-payment agreements])), 0)),"")</f>
        <v/>
      </c>
      <c r="B27" s="105"/>
      <c r="C27" s="106"/>
      <c r="D27" s="107"/>
      <c r="E27" s="112" t="str">
        <f>IF($A27="","", COUNTIF(apc[Discounts, memberships &amp; pre-payment agreements], A27))</f>
        <v/>
      </c>
      <c r="F27" s="112" t="str">
        <f>IF($A27="","", SUMIF(apc[Discounts, memberships &amp; pre-payment agreements], $A27, apc[APC paid (£) including VAT if charged]))</f>
        <v/>
      </c>
      <c r="G27" s="112" t="str">
        <f>IF($A27="","", SUMIF(apc[Discounts, memberships &amp; pre-payment agreements], $A27, apc[Amount of APC charged to COAF grant (including VAT if charged) in £] ))</f>
        <v/>
      </c>
      <c r="H27" s="112" t="str">
        <f>IF($A27="","", SUMIF(apc[Discounts, memberships &amp; pre-payment agreements], $A27, apc[Amount of APC charged to RCUK OA fund (including VAT if charged) in £]))</f>
        <v/>
      </c>
      <c r="I27" s="113" t="str">
        <f t="shared" si="2"/>
        <v/>
      </c>
      <c r="J27" s="113" t="str">
        <f t="shared" si="3"/>
        <v/>
      </c>
      <c r="K27" s="112" t="str">
        <f t="shared" si="4"/>
        <v/>
      </c>
    </row>
    <row r="28" spans="1:11">
      <c r="A28" s="104" t="str">
        <f t="array" ref="A28">IFERROR(INDEX(apc[Discounts, memberships &amp; pre-payment agreements], MATCH(0,IF(ISBLANK(apc[Discounts, memberships &amp; pre-payment agreements]),1,COUNTIF($A$2:A27, apc[Discounts, memberships &amp; pre-payment agreements])), 0)),"")</f>
        <v/>
      </c>
      <c r="B28" s="105"/>
      <c r="C28" s="106"/>
      <c r="D28" s="107"/>
      <c r="E28" s="112" t="str">
        <f>IF($A28="","", COUNTIF(apc[Discounts, memberships &amp; pre-payment agreements], A28))</f>
        <v/>
      </c>
      <c r="F28" s="112" t="str">
        <f>IF($A28="","", SUMIF(apc[Discounts, memberships &amp; pre-payment agreements], $A28, apc[APC paid (£) including VAT if charged]))</f>
        <v/>
      </c>
      <c r="G28" s="112" t="str">
        <f>IF($A28="","", SUMIF(apc[Discounts, memberships &amp; pre-payment agreements], $A28, apc[Amount of APC charged to COAF grant (including VAT if charged) in £] ))</f>
        <v/>
      </c>
      <c r="H28" s="112" t="str">
        <f>IF($A28="","", SUMIF(apc[Discounts, memberships &amp; pre-payment agreements], $A28, apc[Amount of APC charged to RCUK OA fund (including VAT if charged) in £]))</f>
        <v/>
      </c>
      <c r="I28" s="113" t="str">
        <f t="shared" si="2"/>
        <v/>
      </c>
      <c r="J28" s="113" t="str">
        <f t="shared" si="3"/>
        <v/>
      </c>
      <c r="K28" s="112" t="str">
        <f t="shared" si="4"/>
        <v/>
      </c>
    </row>
    <row r="29" spans="1:11">
      <c r="A29" s="104" t="str">
        <f t="array" ref="A29">IFERROR(INDEX(apc[Discounts, memberships &amp; pre-payment agreements], MATCH(0,IF(ISBLANK(apc[Discounts, memberships &amp; pre-payment agreements]),1,COUNTIF($A$2:A28, apc[Discounts, memberships &amp; pre-payment agreements])), 0)),"")</f>
        <v/>
      </c>
      <c r="B29" s="105"/>
      <c r="C29" s="106"/>
      <c r="D29" s="107"/>
      <c r="E29" s="112" t="str">
        <f>IF($A29="","", COUNTIF(apc[Discounts, memberships &amp; pre-payment agreements], A29))</f>
        <v/>
      </c>
      <c r="F29" s="112" t="str">
        <f>IF($A29="","", SUMIF(apc[Discounts, memberships &amp; pre-payment agreements], $A29, apc[APC paid (£) including VAT if charged]))</f>
        <v/>
      </c>
      <c r="G29" s="112" t="str">
        <f>IF($A29="","", SUMIF(apc[Discounts, memberships &amp; pre-payment agreements], $A29, apc[Amount of APC charged to COAF grant (including VAT if charged) in £] ))</f>
        <v/>
      </c>
      <c r="H29" s="112" t="str">
        <f>IF($A29="","", SUMIF(apc[Discounts, memberships &amp; pre-payment agreements], $A29, apc[Amount of APC charged to RCUK OA fund (including VAT if charged) in £]))</f>
        <v/>
      </c>
      <c r="I29" s="113" t="str">
        <f t="shared" si="2"/>
        <v/>
      </c>
      <c r="J29" s="113" t="str">
        <f t="shared" si="3"/>
        <v/>
      </c>
      <c r="K29" s="112" t="str">
        <f t="shared" si="4"/>
        <v/>
      </c>
    </row>
    <row r="30" spans="1:11">
      <c r="A30" s="104" t="str">
        <f t="array" ref="A30">IFERROR(INDEX(apc[Discounts, memberships &amp; pre-payment agreements], MATCH(0,IF(ISBLANK(apc[Discounts, memberships &amp; pre-payment agreements]),1,COUNTIF($A$2:A29, apc[Discounts, memberships &amp; pre-payment agreements])), 0)),"")</f>
        <v/>
      </c>
      <c r="B30" s="105"/>
      <c r="C30" s="106"/>
      <c r="D30" s="107"/>
      <c r="E30" s="112" t="str">
        <f>IF($A30="","", COUNTIF(apc[Discounts, memberships &amp; pre-payment agreements], A30))</f>
        <v/>
      </c>
      <c r="F30" s="112" t="str">
        <f>IF($A30="","", SUMIF(apc[Discounts, memberships &amp; pre-payment agreements], $A30, apc[APC paid (£) including VAT if charged]))</f>
        <v/>
      </c>
      <c r="G30" s="112" t="str">
        <f>IF($A30="","", SUMIF(apc[Discounts, memberships &amp; pre-payment agreements], $A30, apc[Amount of APC charged to COAF grant (including VAT if charged) in £] ))</f>
        <v/>
      </c>
      <c r="H30" s="112" t="str">
        <f>IF($A30="","", SUMIF(apc[Discounts, memberships &amp; pre-payment agreements], $A30, apc[Amount of APC charged to RCUK OA fund (including VAT if charged) in £]))</f>
        <v/>
      </c>
      <c r="I30" s="113" t="str">
        <f t="shared" si="2"/>
        <v/>
      </c>
      <c r="J30" s="113" t="str">
        <f t="shared" si="3"/>
        <v/>
      </c>
      <c r="K30" s="112" t="str">
        <f t="shared" si="4"/>
        <v/>
      </c>
    </row>
    <row r="31" spans="1:11">
      <c r="A31" s="104" t="str">
        <f t="array" ref="A31">IFERROR(INDEX(apc[Discounts, memberships &amp; pre-payment agreements], MATCH(0,IF(ISBLANK(apc[Discounts, memberships &amp; pre-payment agreements]),1,COUNTIF($A$2:A30, apc[Discounts, memberships &amp; pre-payment agreements])), 0)),"")</f>
        <v/>
      </c>
      <c r="B31" s="105"/>
      <c r="C31" s="106"/>
      <c r="D31" s="107"/>
      <c r="E31" s="112" t="str">
        <f>IF($A31="","", COUNTIF(apc[Discounts, memberships &amp; pre-payment agreements], A31))</f>
        <v/>
      </c>
      <c r="F31" s="112" t="str">
        <f>IF($A31="","", SUMIF(apc[Discounts, memberships &amp; pre-payment agreements], $A31, apc[APC paid (£) including VAT if charged]))</f>
        <v/>
      </c>
      <c r="G31" s="112" t="str">
        <f>IF($A31="","", SUMIF(apc[Discounts, memberships &amp; pre-payment agreements], $A31, apc[Amount of APC charged to COAF grant (including VAT if charged) in £] ))</f>
        <v/>
      </c>
      <c r="H31" s="112" t="str">
        <f>IF($A31="","", SUMIF(apc[Discounts, memberships &amp; pre-payment agreements], $A31, apc[Amount of APC charged to RCUK OA fund (including VAT if charged) in £]))</f>
        <v/>
      </c>
      <c r="I31" s="113" t="str">
        <f t="shared" si="2"/>
        <v/>
      </c>
      <c r="J31" s="113" t="str">
        <f t="shared" si="3"/>
        <v/>
      </c>
      <c r="K31" s="112" t="str">
        <f t="shared" si="4"/>
        <v/>
      </c>
    </row>
    <row r="32" spans="1:11">
      <c r="A32" s="104" t="str">
        <f t="array" ref="A32">IFERROR(INDEX(apc[Discounts, memberships &amp; pre-payment agreements], MATCH(0,IF(ISBLANK(apc[Discounts, memberships &amp; pre-payment agreements]),1,COUNTIF($A$2:A31, apc[Discounts, memberships &amp; pre-payment agreements])), 0)),"")</f>
        <v/>
      </c>
      <c r="B32" s="105"/>
      <c r="C32" s="106"/>
      <c r="D32" s="107"/>
      <c r="E32" s="112" t="str">
        <f>IF($A32="","", COUNTIF(apc[Discounts, memberships &amp; pre-payment agreements], A32))</f>
        <v/>
      </c>
      <c r="F32" s="112" t="str">
        <f>IF($A32="","", SUMIF(apc[Discounts, memberships &amp; pre-payment agreements], $A32, apc[APC paid (£) including VAT if charged]))</f>
        <v/>
      </c>
      <c r="G32" s="112" t="str">
        <f>IF($A32="","", SUMIF(apc[Discounts, memberships &amp; pre-payment agreements], $A32, apc[Amount of APC charged to COAF grant (including VAT if charged) in £] ))</f>
        <v/>
      </c>
      <c r="H32" s="112" t="str">
        <f>IF($A32="","", SUMIF(apc[Discounts, memberships &amp; pre-payment agreements], $A32, apc[Amount of APC charged to RCUK OA fund (including VAT if charged) in £]))</f>
        <v/>
      </c>
      <c r="I32" s="113" t="str">
        <f t="shared" si="2"/>
        <v/>
      </c>
      <c r="J32" s="113" t="str">
        <f t="shared" si="3"/>
        <v/>
      </c>
      <c r="K32" s="112" t="str">
        <f t="shared" si="4"/>
        <v/>
      </c>
    </row>
    <row r="33" spans="1:11">
      <c r="A33" s="104" t="str">
        <f t="array" ref="A33">IFERROR(INDEX(apc[Discounts, memberships &amp; pre-payment agreements], MATCH(0,IF(ISBLANK(apc[Discounts, memberships &amp; pre-payment agreements]),1,COUNTIF($A$2:A32, apc[Discounts, memberships &amp; pre-payment agreements])), 0)),"")</f>
        <v/>
      </c>
      <c r="B33" s="105"/>
      <c r="C33" s="106"/>
      <c r="D33" s="107"/>
      <c r="E33" s="112" t="str">
        <f>IF($A33="","", COUNTIF(apc[Discounts, memberships &amp; pre-payment agreements], A33))</f>
        <v/>
      </c>
      <c r="F33" s="112" t="str">
        <f>IF($A33="","", SUMIF(apc[Discounts, memberships &amp; pre-payment agreements], $A33, apc[APC paid (£) including VAT if charged]))</f>
        <v/>
      </c>
      <c r="G33" s="112" t="str">
        <f>IF($A33="","", SUMIF(apc[Discounts, memberships &amp; pre-payment agreements], $A33, apc[Amount of APC charged to COAF grant (including VAT if charged) in £] ))</f>
        <v/>
      </c>
      <c r="H33" s="112" t="str">
        <f>IF($A33="","", SUMIF(apc[Discounts, memberships &amp; pre-payment agreements], $A33, apc[Amount of APC charged to RCUK OA fund (including VAT if charged) in £]))</f>
        <v/>
      </c>
      <c r="I33" s="113" t="str">
        <f t="shared" si="2"/>
        <v/>
      </c>
      <c r="J33" s="113" t="str">
        <f t="shared" si="3"/>
        <v/>
      </c>
      <c r="K33" s="112" t="str">
        <f t="shared" si="4"/>
        <v/>
      </c>
    </row>
    <row r="34" spans="1:11">
      <c r="A34" s="104" t="str">
        <f t="array" ref="A34">IFERROR(INDEX(apc[Discounts, memberships &amp; pre-payment agreements], MATCH(0,IF(ISBLANK(apc[Discounts, memberships &amp; pre-payment agreements]),1,COUNTIF($A$2:A33, apc[Discounts, memberships &amp; pre-payment agreements])), 0)),"")</f>
        <v/>
      </c>
      <c r="B34" s="105"/>
      <c r="C34" s="106"/>
      <c r="D34" s="107"/>
      <c r="E34" s="112" t="str">
        <f>IF($A34="","", COUNTIF(apc[Discounts, memberships &amp; pre-payment agreements], A34))</f>
        <v/>
      </c>
      <c r="F34" s="112" t="str">
        <f>IF($A34="","", SUMIF(apc[Discounts, memberships &amp; pre-payment agreements], $A34, apc[APC paid (£) including VAT if charged]))</f>
        <v/>
      </c>
      <c r="G34" s="112" t="str">
        <f>IF($A34="","", SUMIF(apc[Discounts, memberships &amp; pre-payment agreements], $A34, apc[Amount of APC charged to COAF grant (including VAT if charged) in £] ))</f>
        <v/>
      </c>
      <c r="H34" s="112" t="str">
        <f>IF($A34="","", SUMIF(apc[Discounts, memberships &amp; pre-payment agreements], $A34, apc[Amount of APC charged to RCUK OA fund (including VAT if charged) in £]))</f>
        <v/>
      </c>
      <c r="I34" s="113" t="str">
        <f t="shared" si="2"/>
        <v/>
      </c>
      <c r="J34" s="113" t="str">
        <f t="shared" si="3"/>
        <v/>
      </c>
      <c r="K34" s="112" t="str">
        <f t="shared" si="4"/>
        <v/>
      </c>
    </row>
    <row r="35" spans="1:11">
      <c r="A35" s="104" t="str">
        <f t="array" ref="A35">IFERROR(INDEX(apc[Discounts, memberships &amp; pre-payment agreements], MATCH(0,IF(ISBLANK(apc[Discounts, memberships &amp; pre-payment agreements]),1,COUNTIF($A$2:A34, apc[Discounts, memberships &amp; pre-payment agreements])), 0)),"")</f>
        <v/>
      </c>
      <c r="B35" s="105"/>
      <c r="C35" s="106"/>
      <c r="D35" s="107"/>
      <c r="E35" s="112" t="str">
        <f>IF($A35="","", COUNTIF(apc[Discounts, memberships &amp; pre-payment agreements], A35))</f>
        <v/>
      </c>
      <c r="F35" s="112" t="str">
        <f>IF($A35="","", SUMIF(apc[Discounts, memberships &amp; pre-payment agreements], $A35, apc[APC paid (£) including VAT if charged]))</f>
        <v/>
      </c>
      <c r="G35" s="112" t="str">
        <f>IF($A35="","", SUMIF(apc[Discounts, memberships &amp; pre-payment agreements], $A35, apc[Amount of APC charged to COAF grant (including VAT if charged) in £] ))</f>
        <v/>
      </c>
      <c r="H35" s="112" t="str">
        <f>IF($A35="","", SUMIF(apc[Discounts, memberships &amp; pre-payment agreements], $A35, apc[Amount of APC charged to RCUK OA fund (including VAT if charged) in £]))</f>
        <v/>
      </c>
      <c r="I35" s="113" t="str">
        <f t="shared" si="2"/>
        <v/>
      </c>
      <c r="J35" s="113" t="str">
        <f t="shared" si="3"/>
        <v/>
      </c>
      <c r="K35" s="112" t="str">
        <f t="shared" si="4"/>
        <v/>
      </c>
    </row>
    <row r="36" spans="1:11">
      <c r="A36" s="104" t="str">
        <f t="array" ref="A36">IFERROR(INDEX(apc[Discounts, memberships &amp; pre-payment agreements], MATCH(0,IF(ISBLANK(apc[Discounts, memberships &amp; pre-payment agreements]),1,COUNTIF($A$2:A35, apc[Discounts, memberships &amp; pre-payment agreements])), 0)),"")</f>
        <v/>
      </c>
      <c r="B36" s="105"/>
      <c r="C36" s="106"/>
      <c r="D36" s="107"/>
      <c r="E36" s="112" t="str">
        <f>IF($A36="","", COUNTIF(apc[Discounts, memberships &amp; pre-payment agreements], A36))</f>
        <v/>
      </c>
      <c r="F36" s="112" t="str">
        <f>IF($A36="","", SUMIF(apc[Discounts, memberships &amp; pre-payment agreements], $A36, apc[APC paid (£) including VAT if charged]))</f>
        <v/>
      </c>
      <c r="G36" s="112" t="str">
        <f>IF($A36="","", SUMIF(apc[Discounts, memberships &amp; pre-payment agreements], $A36, apc[Amount of APC charged to COAF grant (including VAT if charged) in £] ))</f>
        <v/>
      </c>
      <c r="H36" s="112" t="str">
        <f>IF($A36="","", SUMIF(apc[Discounts, memberships &amp; pre-payment agreements], $A36, apc[Amount of APC charged to RCUK OA fund (including VAT if charged) in £]))</f>
        <v/>
      </c>
      <c r="I36" s="113" t="str">
        <f t="shared" si="2"/>
        <v/>
      </c>
      <c r="J36" s="113" t="str">
        <f t="shared" si="3"/>
        <v/>
      </c>
      <c r="K36" s="112" t="str">
        <f t="shared" si="4"/>
        <v/>
      </c>
    </row>
    <row r="37" spans="1:11">
      <c r="A37" s="104" t="str">
        <f t="array" ref="A37">IFERROR(INDEX(apc[Discounts, memberships &amp; pre-payment agreements], MATCH(0,IF(ISBLANK(apc[Discounts, memberships &amp; pre-payment agreements]),1,COUNTIF($A$2:A36, apc[Discounts, memberships &amp; pre-payment agreements])), 0)),"")</f>
        <v/>
      </c>
      <c r="B37" s="105"/>
      <c r="C37" s="106"/>
      <c r="D37" s="107"/>
      <c r="E37" s="112" t="str">
        <f>IF($A37="","", COUNTIF(apc[Discounts, memberships &amp; pre-payment agreements], A37))</f>
        <v/>
      </c>
      <c r="F37" s="112" t="str">
        <f>IF($A37="","", SUMIF(apc[Discounts, memberships &amp; pre-payment agreements], $A37, apc[APC paid (£) including VAT if charged]))</f>
        <v/>
      </c>
      <c r="G37" s="112" t="str">
        <f>IF($A37="","", SUMIF(apc[Discounts, memberships &amp; pre-payment agreements], $A37, apc[Amount of APC charged to COAF grant (including VAT if charged) in £] ))</f>
        <v/>
      </c>
      <c r="H37" s="112" t="str">
        <f>IF($A37="","", SUMIF(apc[Discounts, memberships &amp; pre-payment agreements], $A37, apc[Amount of APC charged to RCUK OA fund (including VAT if charged) in £]))</f>
        <v/>
      </c>
      <c r="I37" s="113" t="str">
        <f t="shared" si="2"/>
        <v/>
      </c>
      <c r="J37" s="113" t="str">
        <f t="shared" si="3"/>
        <v/>
      </c>
      <c r="K37" s="112" t="str">
        <f t="shared" si="4"/>
        <v/>
      </c>
    </row>
    <row r="38" spans="1:11">
      <c r="A38" s="104" t="str">
        <f t="array" ref="A38">IFERROR(INDEX(apc[Discounts, memberships &amp; pre-payment agreements], MATCH(0,IF(ISBLANK(apc[Discounts, memberships &amp; pre-payment agreements]),1,COUNTIF($A$2:A37, apc[Discounts, memberships &amp; pre-payment agreements])), 0)),"")</f>
        <v/>
      </c>
      <c r="B38" s="105"/>
      <c r="C38" s="106"/>
      <c r="D38" s="107"/>
      <c r="E38" s="112" t="str">
        <f>IF($A38="","", COUNTIF(apc[Discounts, memberships &amp; pre-payment agreements], A38))</f>
        <v/>
      </c>
      <c r="F38" s="112" t="str">
        <f>IF($A38="","", SUMIF(apc[Discounts, memberships &amp; pre-payment agreements], $A38, apc[APC paid (£) including VAT if charged]))</f>
        <v/>
      </c>
      <c r="G38" s="112" t="str">
        <f>IF($A38="","", SUMIF(apc[Discounts, memberships &amp; pre-payment agreements], $A38, apc[Amount of APC charged to COAF grant (including VAT if charged) in £] ))</f>
        <v/>
      </c>
      <c r="H38" s="112" t="str">
        <f>IF($A38="","", SUMIF(apc[Discounts, memberships &amp; pre-payment agreements], $A38, apc[Amount of APC charged to RCUK OA fund (including VAT if charged) in £]))</f>
        <v/>
      </c>
      <c r="I38" s="113" t="str">
        <f t="shared" si="2"/>
        <v/>
      </c>
      <c r="J38" s="113" t="str">
        <f t="shared" si="3"/>
        <v/>
      </c>
      <c r="K38" s="112" t="str">
        <f t="shared" si="4"/>
        <v/>
      </c>
    </row>
    <row r="39" spans="1:11">
      <c r="A39" s="104" t="str">
        <f t="array" ref="A39">IFERROR(INDEX(apc[Discounts, memberships &amp; pre-payment agreements], MATCH(0,IF(ISBLANK(apc[Discounts, memberships &amp; pre-payment agreements]),1,COUNTIF($A$2:A38, apc[Discounts, memberships &amp; pre-payment agreements])), 0)),"")</f>
        <v/>
      </c>
      <c r="B39" s="105"/>
      <c r="C39" s="106"/>
      <c r="D39" s="107"/>
      <c r="E39" s="112" t="str">
        <f>IF($A39="","", COUNTIF(apc[Discounts, memberships &amp; pre-payment agreements], A39))</f>
        <v/>
      </c>
      <c r="F39" s="112" t="str">
        <f>IF($A39="","", SUMIF(apc[Discounts, memberships &amp; pre-payment agreements], $A39, apc[APC paid (£) including VAT if charged]))</f>
        <v/>
      </c>
      <c r="G39" s="112" t="str">
        <f>IF($A39="","", SUMIF(apc[Discounts, memberships &amp; pre-payment agreements], $A39, apc[Amount of APC charged to COAF grant (including VAT if charged) in £] ))</f>
        <v/>
      </c>
      <c r="H39" s="112" t="str">
        <f>IF($A39="","", SUMIF(apc[Discounts, memberships &amp; pre-payment agreements], $A39, apc[Amount of APC charged to RCUK OA fund (including VAT if charged) in £]))</f>
        <v/>
      </c>
      <c r="I39" s="113" t="str">
        <f t="shared" si="2"/>
        <v/>
      </c>
      <c r="J39" s="113" t="str">
        <f t="shared" si="3"/>
        <v/>
      </c>
      <c r="K39" s="112" t="str">
        <f t="shared" si="4"/>
        <v/>
      </c>
    </row>
    <row r="40" spans="1:11">
      <c r="A40" s="104" t="str">
        <f t="array" ref="A40">IFERROR(INDEX(apc[Discounts, memberships &amp; pre-payment agreements], MATCH(0,IF(ISBLANK(apc[Discounts, memberships &amp; pre-payment agreements]),1,COUNTIF($A$2:A39, apc[Discounts, memberships &amp; pre-payment agreements])), 0)),"")</f>
        <v/>
      </c>
      <c r="B40" s="105"/>
      <c r="C40" s="106"/>
      <c r="D40" s="107"/>
      <c r="E40" s="112" t="str">
        <f>IF($A40="","", COUNTIF(apc[Discounts, memberships &amp; pre-payment agreements], A40))</f>
        <v/>
      </c>
      <c r="F40" s="112" t="str">
        <f>IF($A40="","", SUMIF(apc[Discounts, memberships &amp; pre-payment agreements], $A40, apc[APC paid (£) including VAT if charged]))</f>
        <v/>
      </c>
      <c r="G40" s="112" t="str">
        <f>IF($A40="","", SUMIF(apc[Discounts, memberships &amp; pre-payment agreements], $A40, apc[Amount of APC charged to COAF grant (including VAT if charged) in £] ))</f>
        <v/>
      </c>
      <c r="H40" s="112" t="str">
        <f>IF($A40="","", SUMIF(apc[Discounts, memberships &amp; pre-payment agreements], $A40, apc[Amount of APC charged to RCUK OA fund (including VAT if charged) in £]))</f>
        <v/>
      </c>
      <c r="I40" s="113" t="str">
        <f t="shared" si="2"/>
        <v/>
      </c>
      <c r="J40" s="113" t="str">
        <f t="shared" si="3"/>
        <v/>
      </c>
      <c r="K40" s="112" t="str">
        <f t="shared" si="4"/>
        <v/>
      </c>
    </row>
    <row r="41" spans="1:11">
      <c r="A41" s="104" t="str">
        <f t="array" ref="A41">IFERROR(INDEX(apc[Discounts, memberships &amp; pre-payment agreements], MATCH(0,IF(ISBLANK(apc[Discounts, memberships &amp; pre-payment agreements]),1,COUNTIF($A$2:A40, apc[Discounts, memberships &amp; pre-payment agreements])), 0)),"")</f>
        <v/>
      </c>
      <c r="B41" s="105"/>
      <c r="C41" s="106"/>
      <c r="D41" s="107"/>
      <c r="E41" s="112" t="str">
        <f>IF($A41="","", COUNTIF(apc[Discounts, memberships &amp; pre-payment agreements], A41))</f>
        <v/>
      </c>
      <c r="F41" s="112" t="str">
        <f>IF($A41="","", SUMIF(apc[Discounts, memberships &amp; pre-payment agreements], $A41, apc[APC paid (£) including VAT if charged]))</f>
        <v/>
      </c>
      <c r="G41" s="112" t="str">
        <f>IF($A41="","", SUMIF(apc[Discounts, memberships &amp; pre-payment agreements], $A41, apc[Amount of APC charged to COAF grant (including VAT if charged) in £] ))</f>
        <v/>
      </c>
      <c r="H41" s="112" t="str">
        <f>IF($A41="","", SUMIF(apc[Discounts, memberships &amp; pre-payment agreements], $A41, apc[Amount of APC charged to RCUK OA fund (including VAT if charged) in £]))</f>
        <v/>
      </c>
      <c r="I41" s="113" t="str">
        <f t="shared" si="2"/>
        <v/>
      </c>
      <c r="J41" s="113" t="str">
        <f t="shared" si="3"/>
        <v/>
      </c>
      <c r="K41" s="112" t="str">
        <f t="shared" si="4"/>
        <v/>
      </c>
    </row>
    <row r="42" spans="1:11">
      <c r="A42" s="104" t="str">
        <f t="array" ref="A42">IFERROR(INDEX(apc[Discounts, memberships &amp; pre-payment agreements], MATCH(0,IF(ISBLANK(apc[Discounts, memberships &amp; pre-payment agreements]),1,COUNTIF($A$2:A41, apc[Discounts, memberships &amp; pre-payment agreements])), 0)),"")</f>
        <v/>
      </c>
      <c r="B42" s="105"/>
      <c r="C42" s="106"/>
      <c r="D42" s="107"/>
      <c r="E42" s="112" t="str">
        <f>IF($A42="","", COUNTIF(apc[Discounts, memberships &amp; pre-payment agreements], A42))</f>
        <v/>
      </c>
      <c r="F42" s="112" t="str">
        <f>IF($A42="","", SUMIF(apc[Discounts, memberships &amp; pre-payment agreements], $A42, apc[APC paid (£) including VAT if charged]))</f>
        <v/>
      </c>
      <c r="G42" s="112" t="str">
        <f>IF($A42="","", SUMIF(apc[Discounts, memberships &amp; pre-payment agreements], $A42, apc[Amount of APC charged to COAF grant (including VAT if charged) in £] ))</f>
        <v/>
      </c>
      <c r="H42" s="112" t="str">
        <f>IF($A42="","", SUMIF(apc[Discounts, memberships &amp; pre-payment agreements], $A42, apc[Amount of APC charged to RCUK OA fund (including VAT if charged) in £]))</f>
        <v/>
      </c>
      <c r="I42" s="113" t="str">
        <f t="shared" si="2"/>
        <v/>
      </c>
      <c r="J42" s="113" t="str">
        <f t="shared" si="3"/>
        <v/>
      </c>
      <c r="K42" s="112" t="str">
        <f t="shared" si="4"/>
        <v/>
      </c>
    </row>
    <row r="43" spans="1:11">
      <c r="A43" s="104" t="str">
        <f t="array" ref="A43">IFERROR(INDEX(apc[Discounts, memberships &amp; pre-payment agreements], MATCH(0,IF(ISBLANK(apc[Discounts, memberships &amp; pre-payment agreements]),1,COUNTIF($A$2:A42, apc[Discounts, memberships &amp; pre-payment agreements])), 0)),"")</f>
        <v/>
      </c>
      <c r="B43" s="105"/>
      <c r="C43" s="106"/>
      <c r="D43" s="107"/>
      <c r="E43" s="112" t="str">
        <f>IF($A43="","", COUNTIF(apc[Discounts, memberships &amp; pre-payment agreements], A43))</f>
        <v/>
      </c>
      <c r="F43" s="112" t="str">
        <f>IF($A43="","", SUMIF(apc[Discounts, memberships &amp; pre-payment agreements], $A43, apc[APC paid (£) including VAT if charged]))</f>
        <v/>
      </c>
      <c r="G43" s="112" t="str">
        <f>IF($A43="","", SUMIF(apc[Discounts, memberships &amp; pre-payment agreements], $A43, apc[Amount of APC charged to COAF grant (including VAT if charged) in £] ))</f>
        <v/>
      </c>
      <c r="H43" s="112" t="str">
        <f>IF($A43="","", SUMIF(apc[Discounts, memberships &amp; pre-payment agreements], $A43, apc[Amount of APC charged to RCUK OA fund (including VAT if charged) in £]))</f>
        <v/>
      </c>
      <c r="I43" s="113" t="str">
        <f t="shared" si="2"/>
        <v/>
      </c>
      <c r="J43" s="113" t="str">
        <f t="shared" si="3"/>
        <v/>
      </c>
      <c r="K43" s="112" t="str">
        <f t="shared" si="4"/>
        <v/>
      </c>
    </row>
    <row r="44" spans="1:11">
      <c r="A44" s="104" t="str">
        <f t="array" ref="A44">IFERROR(INDEX(apc[Discounts, memberships &amp; pre-payment agreements], MATCH(0,IF(ISBLANK(apc[Discounts, memberships &amp; pre-payment agreements]),1,COUNTIF($A$2:A43, apc[Discounts, memberships &amp; pre-payment agreements])), 0)),"")</f>
        <v/>
      </c>
      <c r="B44" s="105"/>
      <c r="C44" s="106"/>
      <c r="D44" s="107"/>
      <c r="E44" s="112" t="str">
        <f>IF($A44="","", COUNTIF(apc[Discounts, memberships &amp; pre-payment agreements], A44))</f>
        <v/>
      </c>
      <c r="F44" s="112" t="str">
        <f>IF($A44="","", SUMIF(apc[Discounts, memberships &amp; pre-payment agreements], $A44, apc[APC paid (£) including VAT if charged]))</f>
        <v/>
      </c>
      <c r="G44" s="112" t="str">
        <f>IF($A44="","", SUMIF(apc[Discounts, memberships &amp; pre-payment agreements], $A44, apc[Amount of APC charged to COAF grant (including VAT if charged) in £] ))</f>
        <v/>
      </c>
      <c r="H44" s="112" t="str">
        <f>IF($A44="","", SUMIF(apc[Discounts, memberships &amp; pre-payment agreements], $A44, apc[Amount of APC charged to RCUK OA fund (including VAT if charged) in £]))</f>
        <v/>
      </c>
      <c r="I44" s="113" t="str">
        <f t="shared" si="2"/>
        <v/>
      </c>
      <c r="J44" s="113" t="str">
        <f t="shared" si="3"/>
        <v/>
      </c>
      <c r="K44" s="112" t="str">
        <f t="shared" si="4"/>
        <v/>
      </c>
    </row>
    <row r="45" spans="1:11">
      <c r="A45" s="104" t="str">
        <f t="array" ref="A45">IFERROR(INDEX(apc[Discounts, memberships &amp; pre-payment agreements], MATCH(0,IF(ISBLANK(apc[Discounts, memberships &amp; pre-payment agreements]),1,COUNTIF($A$2:A44, apc[Discounts, memberships &amp; pre-payment agreements])), 0)),"")</f>
        <v/>
      </c>
      <c r="B45" s="105"/>
      <c r="C45" s="106"/>
      <c r="D45" s="107"/>
      <c r="E45" s="112" t="str">
        <f>IF($A45="","", COUNTIF(apc[Discounts, memberships &amp; pre-payment agreements], A45))</f>
        <v/>
      </c>
      <c r="F45" s="112" t="str">
        <f>IF($A45="","", SUMIF(apc[Discounts, memberships &amp; pre-payment agreements], $A45, apc[APC paid (£) including VAT if charged]))</f>
        <v/>
      </c>
      <c r="G45" s="112" t="str">
        <f>IF($A45="","", SUMIF(apc[Discounts, memberships &amp; pre-payment agreements], $A45, apc[Amount of APC charged to COAF grant (including VAT if charged) in £] ))</f>
        <v/>
      </c>
      <c r="H45" s="112" t="str">
        <f>IF($A45="","", SUMIF(apc[Discounts, memberships &amp; pre-payment agreements], $A45, apc[Amount of APC charged to RCUK OA fund (including VAT if charged) in £]))</f>
        <v/>
      </c>
      <c r="I45" s="113" t="str">
        <f t="shared" si="2"/>
        <v/>
      </c>
      <c r="J45" s="113" t="str">
        <f t="shared" si="3"/>
        <v/>
      </c>
      <c r="K45" s="112" t="str">
        <f t="shared" si="4"/>
        <v/>
      </c>
    </row>
    <row r="46" spans="1:11">
      <c r="A46" s="104" t="str">
        <f t="array" ref="A46">IFERROR(INDEX(apc[Discounts, memberships &amp; pre-payment agreements], MATCH(0,IF(ISBLANK(apc[Discounts, memberships &amp; pre-payment agreements]),1,COUNTIF($A$2:A45, apc[Discounts, memberships &amp; pre-payment agreements])), 0)),"")</f>
        <v/>
      </c>
      <c r="B46" s="105"/>
      <c r="C46" s="106"/>
      <c r="D46" s="107"/>
      <c r="E46" s="112" t="str">
        <f>IF($A46="","", COUNTIF(apc[Discounts, memberships &amp; pre-payment agreements], A46))</f>
        <v/>
      </c>
      <c r="F46" s="112" t="str">
        <f>IF($A46="","", SUMIF(apc[Discounts, memberships &amp; pre-payment agreements], $A46, apc[APC paid (£) including VAT if charged]))</f>
        <v/>
      </c>
      <c r="G46" s="112" t="str">
        <f>IF($A46="","", SUMIF(apc[Discounts, memberships &amp; pre-payment agreements], $A46, apc[Amount of APC charged to COAF grant (including VAT if charged) in £] ))</f>
        <v/>
      </c>
      <c r="H46" s="112" t="str">
        <f>IF($A46="","", SUMIF(apc[Discounts, memberships &amp; pre-payment agreements], $A46, apc[Amount of APC charged to RCUK OA fund (including VAT if charged) in £]))</f>
        <v/>
      </c>
      <c r="I46" s="113" t="str">
        <f t="shared" si="2"/>
        <v/>
      </c>
      <c r="J46" s="113" t="str">
        <f t="shared" si="3"/>
        <v/>
      </c>
      <c r="K46" s="112" t="str">
        <f t="shared" si="4"/>
        <v/>
      </c>
    </row>
    <row r="47" spans="1:11">
      <c r="A47" s="104" t="str">
        <f t="array" ref="A47">IFERROR(INDEX(apc[Discounts, memberships &amp; pre-payment agreements], MATCH(0,IF(ISBLANK(apc[Discounts, memberships &amp; pre-payment agreements]),1,COUNTIF($A$2:A46, apc[Discounts, memberships &amp; pre-payment agreements])), 0)),"")</f>
        <v/>
      </c>
      <c r="B47" s="105"/>
      <c r="C47" s="106"/>
      <c r="D47" s="107"/>
      <c r="E47" s="112" t="str">
        <f>IF($A47="","", COUNTIF(apc[Discounts, memberships &amp; pre-payment agreements], A47))</f>
        <v/>
      </c>
      <c r="F47" s="112" t="str">
        <f>IF($A47="","", SUMIF(apc[Discounts, memberships &amp; pre-payment agreements], $A47, apc[APC paid (£) including VAT if charged]))</f>
        <v/>
      </c>
      <c r="G47" s="112" t="str">
        <f>IF($A47="","", SUMIF(apc[Discounts, memberships &amp; pre-payment agreements], $A47, apc[Amount of APC charged to COAF grant (including VAT if charged) in £] ))</f>
        <v/>
      </c>
      <c r="H47" s="112" t="str">
        <f>IF($A47="","", SUMIF(apc[Discounts, memberships &amp; pre-payment agreements], $A47, apc[Amount of APC charged to RCUK OA fund (including VAT if charged) in £]))</f>
        <v/>
      </c>
      <c r="I47" s="113" t="str">
        <f t="shared" si="2"/>
        <v/>
      </c>
      <c r="J47" s="113" t="str">
        <f t="shared" si="3"/>
        <v/>
      </c>
      <c r="K47" s="112" t="str">
        <f t="shared" si="4"/>
        <v/>
      </c>
    </row>
    <row r="48" spans="1:11">
      <c r="A48" s="104" t="str">
        <f t="array" ref="A48">IFERROR(INDEX(apc[Discounts, memberships &amp; pre-payment agreements], MATCH(0,IF(ISBLANK(apc[Discounts, memberships &amp; pre-payment agreements]),1,COUNTIF($A$2:A47, apc[Discounts, memberships &amp; pre-payment agreements])), 0)),"")</f>
        <v/>
      </c>
      <c r="B48" s="105"/>
      <c r="C48" s="106"/>
      <c r="D48" s="107"/>
      <c r="E48" s="112" t="str">
        <f>IF($A48="","", COUNTIF(apc[Discounts, memberships &amp; pre-payment agreements], A48))</f>
        <v/>
      </c>
      <c r="F48" s="112" t="str">
        <f>IF($A48="","", SUMIF(apc[Discounts, memberships &amp; pre-payment agreements], $A48, apc[APC paid (£) including VAT if charged]))</f>
        <v/>
      </c>
      <c r="G48" s="112" t="str">
        <f>IF($A48="","", SUMIF(apc[Discounts, memberships &amp; pre-payment agreements], $A48, apc[Amount of APC charged to COAF grant (including VAT if charged) in £] ))</f>
        <v/>
      </c>
      <c r="H48" s="112" t="str">
        <f>IF($A48="","", SUMIF(apc[Discounts, memberships &amp; pre-payment agreements], $A48, apc[Amount of APC charged to RCUK OA fund (including VAT if charged) in £]))</f>
        <v/>
      </c>
      <c r="I48" s="113" t="str">
        <f t="shared" si="2"/>
        <v/>
      </c>
      <c r="J48" s="113" t="str">
        <f t="shared" si="3"/>
        <v/>
      </c>
      <c r="K48" s="112" t="str">
        <f t="shared" si="4"/>
        <v/>
      </c>
    </row>
    <row r="49" spans="1:11">
      <c r="A49" s="104" t="str">
        <f t="array" ref="A49">IFERROR(INDEX(apc[Discounts, memberships &amp; pre-payment agreements], MATCH(0,IF(ISBLANK(apc[Discounts, memberships &amp; pre-payment agreements]),1,COUNTIF($A$2:A48, apc[Discounts, memberships &amp; pre-payment agreements])), 0)),"")</f>
        <v/>
      </c>
      <c r="B49" s="105"/>
      <c r="C49" s="106"/>
      <c r="D49" s="107"/>
      <c r="E49" s="112" t="str">
        <f>IF($A49="","", COUNTIF(apc[Discounts, memberships &amp; pre-payment agreements], A49))</f>
        <v/>
      </c>
      <c r="F49" s="112" t="str">
        <f>IF($A49="","", SUMIF(apc[Discounts, memberships &amp; pre-payment agreements], $A49, apc[APC paid (£) including VAT if charged]))</f>
        <v/>
      </c>
      <c r="G49" s="112" t="str">
        <f>IF($A49="","", SUMIF(apc[Discounts, memberships &amp; pre-payment agreements], $A49, apc[Amount of APC charged to COAF grant (including VAT if charged) in £] ))</f>
        <v/>
      </c>
      <c r="H49" s="112" t="str">
        <f>IF($A49="","", SUMIF(apc[Discounts, memberships &amp; pre-payment agreements], $A49, apc[Amount of APC charged to RCUK OA fund (including VAT if charged) in £]))</f>
        <v/>
      </c>
      <c r="I49" s="113" t="str">
        <f t="shared" si="2"/>
        <v/>
      </c>
      <c r="J49" s="113" t="str">
        <f t="shared" si="3"/>
        <v/>
      </c>
      <c r="K49" s="112" t="str">
        <f t="shared" si="4"/>
        <v/>
      </c>
    </row>
    <row r="50" spans="1:11" ht="13.5" thickBot="1">
      <c r="A50" s="104" t="str">
        <f t="array" ref="A50">IFERROR(INDEX(apc[Discounts, memberships &amp; pre-payment agreements], MATCH(0,IF(ISBLANK(apc[Discounts, memberships &amp; pre-payment agreements]),1,COUNTIF($A$2:A49, apc[Discounts, memberships &amp; pre-payment agreements])), 0)),"")</f>
        <v/>
      </c>
      <c r="B50" s="137"/>
      <c r="C50" s="138"/>
      <c r="D50" s="139"/>
      <c r="E50" s="112" t="str">
        <f>IF($A50="","", COUNTIF(apc[Discounts, memberships &amp; pre-payment agreements], A50))</f>
        <v/>
      </c>
      <c r="F50" s="112" t="str">
        <f>IF($A50="","", SUMIF(apc[Discounts, memberships &amp; pre-payment agreements], $A50, apc[APC paid (£) including VAT if charged]))</f>
        <v/>
      </c>
      <c r="G50" s="112" t="str">
        <f>IF($A50="","", SUMIF(apc[Discounts, memberships &amp; pre-payment agreements], $A50, apc[Amount of APC charged to COAF grant (including VAT if charged) in £] ))</f>
        <v/>
      </c>
      <c r="H50" s="112" t="str">
        <f>IF($A50="","", SUMIF(apc[Discounts, memberships &amp; pre-payment agreements], $A50, apc[Amount of APC charged to RCUK OA fund (including VAT if charged) in £]))</f>
        <v/>
      </c>
      <c r="I50" s="113" t="str">
        <f t="shared" si="2"/>
        <v/>
      </c>
      <c r="J50" s="113" t="str">
        <f t="shared" si="3"/>
        <v/>
      </c>
      <c r="K50" s="112" t="str">
        <f t="shared" si="4"/>
        <v/>
      </c>
    </row>
    <row r="51" spans="1:11">
      <c r="A51" s="104"/>
    </row>
    <row r="52" spans="1:11">
      <c r="A52" s="104"/>
    </row>
    <row r="53" spans="1:11">
      <c r="A53" s="104"/>
    </row>
    <row r="54" spans="1:11">
      <c r="A54" s="104"/>
    </row>
    <row r="55" spans="1:11">
      <c r="A55" s="104"/>
    </row>
    <row r="56" spans="1:11">
      <c r="A56" s="104"/>
    </row>
    <row r="57" spans="1:11">
      <c r="A57" s="104"/>
    </row>
    <row r="58" spans="1:11">
      <c r="A58" s="104"/>
    </row>
    <row r="59" spans="1:11">
      <c r="A59" s="104"/>
    </row>
    <row r="60" spans="1:11">
      <c r="A60" s="104"/>
    </row>
    <row r="61" spans="1:11">
      <c r="A61" s="104"/>
    </row>
    <row r="62" spans="1:11">
      <c r="A62" s="104"/>
    </row>
    <row r="63" spans="1:11">
      <c r="A63" s="104"/>
    </row>
    <row r="64" spans="1:11">
      <c r="A64" s="104"/>
    </row>
    <row r="65" spans="1:1">
      <c r="A65" s="104"/>
    </row>
    <row r="66" spans="1:1">
      <c r="A66" s="104"/>
    </row>
    <row r="67" spans="1:1">
      <c r="A67" s="104"/>
    </row>
    <row r="68" spans="1:1">
      <c r="A68" s="104"/>
    </row>
    <row r="69" spans="1:1">
      <c r="A69" s="104"/>
    </row>
    <row r="70" spans="1:1">
      <c r="A70" s="104"/>
    </row>
    <row r="71" spans="1:1">
      <c r="A71" s="104"/>
    </row>
    <row r="72" spans="1:1">
      <c r="A72" s="104"/>
    </row>
    <row r="73" spans="1:1">
      <c r="A73" s="104"/>
    </row>
    <row r="74" spans="1:1">
      <c r="A74" s="104"/>
    </row>
    <row r="75" spans="1:1">
      <c r="A75" s="104"/>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04"/>
    </row>
    <row r="87" spans="1:1">
      <c r="A87" s="104"/>
    </row>
    <row r="88" spans="1:1">
      <c r="A88" s="104"/>
    </row>
    <row r="89" spans="1:1">
      <c r="A89" s="104"/>
    </row>
    <row r="90" spans="1:1">
      <c r="A90" s="104"/>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0" spans="1:1">
      <c r="A110" s="104"/>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04"/>
    </row>
    <row r="128" spans="1:1">
      <c r="A128" s="104"/>
    </row>
    <row r="129" spans="1:1">
      <c r="A129" s="104"/>
    </row>
    <row r="130" spans="1:1">
      <c r="A130" s="104"/>
    </row>
    <row r="131" spans="1:1">
      <c r="A131" s="104"/>
    </row>
    <row r="132" spans="1:1">
      <c r="A132" s="104"/>
    </row>
    <row r="133" spans="1:1">
      <c r="A133" s="104"/>
    </row>
    <row r="134" spans="1:1">
      <c r="A134" s="104"/>
    </row>
    <row r="135" spans="1:1">
      <c r="A135" s="104"/>
    </row>
    <row r="136" spans="1:1">
      <c r="A136" s="104"/>
    </row>
    <row r="137" spans="1:1">
      <c r="A137" s="104"/>
    </row>
    <row r="138" spans="1:1">
      <c r="A138" s="104"/>
    </row>
    <row r="139" spans="1:1">
      <c r="A139" s="104"/>
    </row>
    <row r="140" spans="1:1">
      <c r="A140" s="104"/>
    </row>
    <row r="141" spans="1:1">
      <c r="A141" s="104"/>
    </row>
    <row r="142" spans="1:1">
      <c r="A142" s="104"/>
    </row>
    <row r="143" spans="1:1">
      <c r="A143" s="104"/>
    </row>
    <row r="144" spans="1:1">
      <c r="A144" s="104"/>
    </row>
    <row r="145" spans="1:1">
      <c r="A145" s="104"/>
    </row>
    <row r="146" spans="1:1">
      <c r="A146" s="104"/>
    </row>
    <row r="147" spans="1:1">
      <c r="A147" s="104"/>
    </row>
    <row r="148" spans="1:1">
      <c r="A148" s="104"/>
    </row>
    <row r="149" spans="1:1">
      <c r="A149" s="104"/>
    </row>
    <row r="150" spans="1:1">
      <c r="A150" s="104"/>
    </row>
    <row r="151" spans="1:1">
      <c r="A151" s="104"/>
    </row>
    <row r="152" spans="1:1">
      <c r="A152" s="104"/>
    </row>
    <row r="153" spans="1:1">
      <c r="A153" s="104"/>
    </row>
    <row r="154" spans="1:1">
      <c r="A154" s="104"/>
    </row>
    <row r="155" spans="1:1">
      <c r="A155" s="104"/>
    </row>
    <row r="156" spans="1:1">
      <c r="A156" s="104"/>
    </row>
    <row r="157" spans="1:1">
      <c r="A157" s="104"/>
    </row>
    <row r="158" spans="1:1">
      <c r="A158" s="104"/>
    </row>
    <row r="159" spans="1:1">
      <c r="A159" s="104"/>
    </row>
    <row r="160" spans="1:1">
      <c r="A160" s="104"/>
    </row>
    <row r="161" spans="1:1">
      <c r="A161" s="104"/>
    </row>
    <row r="162" spans="1:1">
      <c r="A162" s="104"/>
    </row>
    <row r="163" spans="1:1">
      <c r="A163" s="104"/>
    </row>
    <row r="164" spans="1:1">
      <c r="A164" s="104"/>
    </row>
    <row r="165" spans="1:1">
      <c r="A165" s="104"/>
    </row>
    <row r="166" spans="1:1">
      <c r="A166" s="104"/>
    </row>
    <row r="167" spans="1:1">
      <c r="A167" s="104"/>
    </row>
    <row r="168" spans="1:1">
      <c r="A168" s="104"/>
    </row>
    <row r="169" spans="1:1">
      <c r="A169" s="104"/>
    </row>
    <row r="170" spans="1:1">
      <c r="A170" s="104"/>
    </row>
    <row r="171" spans="1:1">
      <c r="A171" s="104"/>
    </row>
    <row r="172" spans="1:1">
      <c r="A172" s="104"/>
    </row>
    <row r="173" spans="1:1">
      <c r="A173" s="104"/>
    </row>
    <row r="174" spans="1:1">
      <c r="A174" s="104"/>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tabSelected="1" topLeftCell="A25" zoomScaleNormal="100" workbookViewId="0">
      <selection activeCell="C23" sqref="C23:G23"/>
    </sheetView>
  </sheetViews>
  <sheetFormatPr defaultColWidth="9.140625" defaultRowHeight="15"/>
  <cols>
    <col min="1" max="1" width="4.42578125" style="13" customWidth="1"/>
    <col min="2" max="2" width="57.140625" style="13" customWidth="1"/>
    <col min="3" max="6" width="21.28515625" style="13" customWidth="1"/>
    <col min="7" max="7" width="23.5703125" style="13" customWidth="1"/>
    <col min="8" max="8" width="19.140625" style="13" customWidth="1"/>
    <col min="9" max="9" width="40.7109375" style="13" customWidth="1"/>
    <col min="10" max="10" width="19.85546875" style="13" customWidth="1"/>
    <col min="11" max="16384" width="9.140625" style="13"/>
  </cols>
  <sheetData>
    <row r="1" spans="1:8">
      <c r="A1" s="9"/>
      <c r="B1" s="10"/>
      <c r="C1" s="9"/>
      <c r="D1" s="9"/>
      <c r="E1" s="11"/>
      <c r="F1" s="12"/>
      <c r="G1" s="9"/>
      <c r="H1" s="9"/>
    </row>
    <row r="2" spans="1:8">
      <c r="A2" s="9"/>
      <c r="B2" s="10"/>
      <c r="C2" s="9"/>
      <c r="D2" s="9"/>
      <c r="E2" s="11"/>
      <c r="F2" s="12"/>
      <c r="G2" s="9"/>
      <c r="H2" s="9"/>
    </row>
    <row r="3" spans="1:8">
      <c r="A3" s="9"/>
      <c r="B3" s="10"/>
      <c r="C3" s="9"/>
      <c r="D3" s="9"/>
      <c r="E3" s="11"/>
      <c r="F3" s="12"/>
      <c r="G3" s="9"/>
      <c r="H3" s="9"/>
    </row>
    <row r="4" spans="1:8">
      <c r="A4" s="9"/>
      <c r="B4" s="10"/>
      <c r="C4" s="9"/>
      <c r="D4" s="9"/>
      <c r="E4" s="11"/>
      <c r="F4" s="12"/>
      <c r="G4" s="9"/>
      <c r="H4" s="9"/>
    </row>
    <row r="5" spans="1:8">
      <c r="A5" s="9"/>
      <c r="B5" s="10"/>
      <c r="C5" s="9"/>
      <c r="D5" s="9"/>
      <c r="E5" s="11"/>
      <c r="F5" s="12"/>
      <c r="G5" s="9"/>
      <c r="H5" s="9"/>
    </row>
    <row r="6" spans="1:8">
      <c r="A6" s="9"/>
      <c r="B6" s="10"/>
      <c r="C6" s="9"/>
      <c r="D6" s="9"/>
      <c r="E6" s="11"/>
      <c r="F6" s="12"/>
      <c r="G6" s="9"/>
      <c r="H6" s="9"/>
    </row>
    <row r="7" spans="1:8" ht="14.25" customHeight="1">
      <c r="A7" s="9"/>
      <c r="B7" s="10"/>
      <c r="C7" s="9"/>
      <c r="D7" s="9"/>
      <c r="E7" s="11"/>
      <c r="F7" s="12"/>
      <c r="G7" s="9"/>
      <c r="H7" s="9"/>
    </row>
    <row r="8" spans="1:8" ht="14.25" customHeight="1">
      <c r="A8" s="9"/>
      <c r="B8" s="10"/>
      <c r="C8" s="9"/>
      <c r="D8" s="9"/>
      <c r="E8" s="11"/>
      <c r="F8" s="12"/>
      <c r="G8" s="9"/>
      <c r="H8" s="9"/>
    </row>
    <row r="9" spans="1:8">
      <c r="A9" s="9"/>
      <c r="B9" s="10"/>
      <c r="C9" s="9"/>
      <c r="D9" s="9"/>
      <c r="E9" s="11"/>
      <c r="F9" s="12"/>
      <c r="G9" s="9"/>
      <c r="H9" s="9"/>
    </row>
    <row r="10" spans="1:8" ht="15.75" customHeight="1">
      <c r="A10" s="282" t="s">
        <v>195</v>
      </c>
      <c r="B10" s="282"/>
      <c r="C10" s="282"/>
      <c r="D10" s="282"/>
      <c r="E10" s="282"/>
      <c r="F10" s="282"/>
      <c r="G10" s="282"/>
      <c r="H10" s="9"/>
    </row>
    <row r="11" spans="1:8" ht="15.75">
      <c r="A11" s="14" t="s">
        <v>97</v>
      </c>
      <c r="B11" s="15" t="s">
        <v>61</v>
      </c>
      <c r="C11" s="16" t="s">
        <v>62</v>
      </c>
      <c r="D11" s="9"/>
      <c r="E11" s="9"/>
      <c r="F11" s="12"/>
      <c r="G11" s="9"/>
      <c r="H11" s="9"/>
    </row>
    <row r="12" spans="1:8" ht="15.75">
      <c r="A12" s="14"/>
      <c r="B12" s="17" t="s">
        <v>63</v>
      </c>
      <c r="C12" s="247"/>
      <c r="D12" s="9"/>
      <c r="E12" s="9"/>
      <c r="F12" s="9"/>
      <c r="G12" s="9"/>
      <c r="H12" s="9"/>
    </row>
    <row r="13" spans="1:8" ht="15.75">
      <c r="A13" s="14"/>
      <c r="B13" s="17" t="s">
        <v>64</v>
      </c>
      <c r="C13" s="247"/>
      <c r="D13" s="9"/>
      <c r="E13" s="9"/>
      <c r="F13" s="9"/>
      <c r="G13" s="9"/>
      <c r="H13" s="9"/>
    </row>
    <row r="14" spans="1:8" ht="15.75">
      <c r="A14" s="14"/>
      <c r="B14" s="17" t="s">
        <v>65</v>
      </c>
      <c r="C14" s="247"/>
      <c r="D14" s="9"/>
      <c r="E14" s="9"/>
      <c r="F14" s="9"/>
      <c r="G14" s="9"/>
      <c r="H14" s="9"/>
    </row>
    <row r="15" spans="1:8" ht="15.75">
      <c r="A15" s="14"/>
      <c r="B15" s="18" t="s">
        <v>66</v>
      </c>
      <c r="C15" s="19"/>
      <c r="D15" s="9"/>
      <c r="E15" s="9"/>
      <c r="F15" s="9"/>
      <c r="G15" s="9"/>
      <c r="H15" s="9"/>
    </row>
    <row r="16" spans="1:8" ht="6" customHeight="1">
      <c r="A16" s="14"/>
      <c r="B16" s="11"/>
      <c r="C16" s="20"/>
      <c r="D16" s="9"/>
      <c r="E16" s="9"/>
      <c r="F16" s="9"/>
      <c r="G16" s="9"/>
      <c r="H16" s="9"/>
    </row>
    <row r="17" spans="1:11" ht="15.75">
      <c r="A17" s="14" t="s">
        <v>98</v>
      </c>
      <c r="B17" s="15" t="s">
        <v>67</v>
      </c>
      <c r="C17" s="21" t="s">
        <v>68</v>
      </c>
      <c r="D17" s="9"/>
      <c r="E17" s="9"/>
      <c r="F17" s="9"/>
      <c r="G17" s="9"/>
      <c r="H17" s="9"/>
    </row>
    <row r="18" spans="1:11" ht="15.75">
      <c r="A18" s="14"/>
      <c r="B18" s="22" t="s">
        <v>69</v>
      </c>
      <c r="C18" s="23">
        <v>0.8</v>
      </c>
      <c r="D18" s="9"/>
      <c r="E18" s="9"/>
      <c r="F18" s="9"/>
      <c r="G18" s="9"/>
      <c r="H18" s="9"/>
    </row>
    <row r="19" spans="1:11" ht="15.75">
      <c r="A19" s="14"/>
      <c r="B19" s="22" t="s">
        <v>70</v>
      </c>
      <c r="C19" s="23">
        <v>0.13</v>
      </c>
      <c r="D19" s="9"/>
      <c r="E19" s="9"/>
      <c r="F19" s="9"/>
      <c r="G19" s="9"/>
      <c r="H19" s="9"/>
      <c r="I19" s="24"/>
      <c r="J19" s="25"/>
    </row>
    <row r="20" spans="1:11" ht="15.75">
      <c r="A20" s="14"/>
      <c r="B20" s="26" t="s">
        <v>71</v>
      </c>
      <c r="C20" s="19">
        <f>C18+C19</f>
        <v>0.93</v>
      </c>
      <c r="D20" s="9"/>
      <c r="E20" s="9"/>
      <c r="F20" s="9"/>
      <c r="G20" s="9"/>
      <c r="H20" s="9"/>
      <c r="J20" s="27"/>
      <c r="K20" s="28"/>
    </row>
    <row r="21" spans="1:11" ht="5.25" customHeight="1">
      <c r="A21" s="14"/>
      <c r="B21" s="29"/>
      <c r="C21" s="20"/>
      <c r="D21" s="9"/>
      <c r="E21" s="9"/>
      <c r="F21" s="9"/>
      <c r="G21" s="9"/>
      <c r="H21" s="9"/>
      <c r="J21" s="27"/>
      <c r="K21" s="30"/>
    </row>
    <row r="22" spans="1:11" ht="15.75">
      <c r="A22" s="14" t="s">
        <v>99</v>
      </c>
      <c r="B22" s="8" t="s">
        <v>91</v>
      </c>
      <c r="C22" s="31"/>
      <c r="D22" s="32"/>
      <c r="E22" s="32"/>
      <c r="F22" s="32"/>
      <c r="G22" s="33"/>
      <c r="H22" s="9"/>
      <c r="J22" s="27"/>
      <c r="K22" s="30"/>
    </row>
    <row r="23" spans="1:11" ht="409.5" customHeight="1">
      <c r="A23" s="14"/>
      <c r="B23" s="34" t="s">
        <v>90</v>
      </c>
      <c r="C23" s="283" t="s">
        <v>2002</v>
      </c>
      <c r="D23" s="284"/>
      <c r="E23" s="284"/>
      <c r="F23" s="284"/>
      <c r="G23" s="285"/>
      <c r="H23" s="9"/>
      <c r="J23" s="27"/>
      <c r="K23" s="30"/>
    </row>
    <row r="24" spans="1:11" ht="5.25" customHeight="1">
      <c r="A24" s="14"/>
      <c r="B24" s="9"/>
      <c r="C24" s="9"/>
      <c r="D24" s="9"/>
      <c r="E24" s="9"/>
      <c r="F24" s="9"/>
      <c r="G24" s="9"/>
      <c r="H24" s="9"/>
      <c r="J24" s="27"/>
      <c r="K24" s="30"/>
    </row>
    <row r="25" spans="1:11" ht="18.75" customHeight="1">
      <c r="A25" s="286" t="s">
        <v>123</v>
      </c>
      <c r="B25" s="286"/>
      <c r="C25" s="286"/>
      <c r="D25" s="286"/>
      <c r="E25" s="286"/>
      <c r="F25" s="286"/>
      <c r="G25" s="286"/>
      <c r="H25" s="9"/>
      <c r="J25" s="27"/>
      <c r="K25" s="30"/>
    </row>
    <row r="26" spans="1:11" ht="9" customHeight="1">
      <c r="A26" s="14"/>
      <c r="B26" s="29"/>
      <c r="C26" s="9"/>
      <c r="D26" s="9"/>
      <c r="E26" s="9"/>
      <c r="F26" s="9"/>
      <c r="G26" s="9"/>
      <c r="H26" s="9"/>
      <c r="J26" s="27"/>
      <c r="K26" s="30"/>
    </row>
    <row r="27" spans="1:11" ht="36.75" customHeight="1">
      <c r="A27" s="14" t="s">
        <v>100</v>
      </c>
      <c r="B27" s="35" t="s">
        <v>72</v>
      </c>
      <c r="C27" s="36" t="s">
        <v>73</v>
      </c>
      <c r="D27" s="36" t="s">
        <v>74</v>
      </c>
      <c r="E27" s="36" t="s">
        <v>75</v>
      </c>
      <c r="F27" s="36" t="s">
        <v>76</v>
      </c>
      <c r="G27" s="37" t="s">
        <v>77</v>
      </c>
      <c r="H27" s="9"/>
      <c r="I27" s="245"/>
      <c r="J27" s="27"/>
      <c r="K27" s="30"/>
    </row>
    <row r="28" spans="1:11" ht="18.75" customHeight="1">
      <c r="A28" s="14"/>
      <c r="B28" s="17" t="s">
        <v>124</v>
      </c>
      <c r="C28" s="38">
        <v>0</v>
      </c>
      <c r="D28" s="41">
        <v>443593</v>
      </c>
      <c r="E28" s="39">
        <f>C28+D28</f>
        <v>443593</v>
      </c>
      <c r="F28" s="221">
        <v>139598.69</v>
      </c>
      <c r="G28" s="222">
        <f>E28-F28</f>
        <v>303994.31</v>
      </c>
      <c r="H28" s="9"/>
      <c r="I28" s="246"/>
      <c r="J28" s="27"/>
      <c r="K28" s="30"/>
    </row>
    <row r="29" spans="1:11" ht="18.75" customHeight="1">
      <c r="A29" s="14"/>
      <c r="B29" s="17" t="s">
        <v>125</v>
      </c>
      <c r="C29" s="223">
        <f>G28</f>
        <v>303994.31</v>
      </c>
      <c r="D29" s="41">
        <v>521874</v>
      </c>
      <c r="E29" s="223">
        <f>C29+D29</f>
        <v>825868.31</v>
      </c>
      <c r="F29" s="221">
        <v>445586.97</v>
      </c>
      <c r="G29" s="222">
        <f>E29-F29</f>
        <v>380281.34000000008</v>
      </c>
      <c r="H29" s="9"/>
      <c r="I29" s="246"/>
      <c r="J29" s="27">
        <v>82292</v>
      </c>
      <c r="K29" s="30"/>
    </row>
    <row r="30" spans="1:11" ht="18.75" customHeight="1">
      <c r="A30" s="14"/>
      <c r="B30" s="17" t="s">
        <v>126</v>
      </c>
      <c r="C30" s="223">
        <f>G29</f>
        <v>380281.34000000008</v>
      </c>
      <c r="D30" s="41">
        <v>595554</v>
      </c>
      <c r="E30" s="223">
        <f>C30+D30</f>
        <v>975835.34000000008</v>
      </c>
      <c r="F30" s="221">
        <v>580675.4</v>
      </c>
      <c r="G30" s="222">
        <f>E30-F30</f>
        <v>395159.94000000006</v>
      </c>
      <c r="H30" s="9"/>
      <c r="I30" s="246"/>
      <c r="J30" s="27">
        <v>267831</v>
      </c>
      <c r="K30" s="30"/>
    </row>
    <row r="31" spans="1:11" ht="18.75" customHeight="1">
      <c r="A31" s="14"/>
      <c r="B31" s="17" t="s">
        <v>238</v>
      </c>
      <c r="C31" s="224">
        <f>G30</f>
        <v>395159.94000000006</v>
      </c>
      <c r="D31" s="41">
        <v>484172</v>
      </c>
      <c r="E31" s="224">
        <f>C31+D31</f>
        <v>879331.94000000006</v>
      </c>
      <c r="F31" s="221">
        <v>658765.18999999994</v>
      </c>
      <c r="G31" s="225">
        <f>E31-F31</f>
        <v>220566.75000000012</v>
      </c>
      <c r="H31" s="9"/>
      <c r="I31" s="246"/>
      <c r="J31" s="27">
        <v>220566.75</v>
      </c>
      <c r="K31" s="30"/>
    </row>
    <row r="32" spans="1:11" ht="18.75" customHeight="1">
      <c r="A32" s="14"/>
      <c r="B32" s="81" t="s">
        <v>127</v>
      </c>
      <c r="C32" s="226">
        <f>G31</f>
        <v>220566.75000000012</v>
      </c>
      <c r="D32" s="42">
        <v>82292</v>
      </c>
      <c r="E32" s="226">
        <f>C32+D32</f>
        <v>302858.75000000012</v>
      </c>
      <c r="F32" s="239">
        <v>570689.75</v>
      </c>
      <c r="G32" s="227">
        <f>E32-F32</f>
        <v>-267830.99999999988</v>
      </c>
      <c r="H32" s="9"/>
      <c r="I32" s="240"/>
      <c r="J32" s="27">
        <f>SUM(J29:J31)</f>
        <v>570689.75</v>
      </c>
      <c r="K32" s="30"/>
    </row>
    <row r="33" spans="1:11" ht="18.75" customHeight="1">
      <c r="A33" s="44"/>
      <c r="B33" s="44"/>
      <c r="C33" s="44"/>
      <c r="D33" s="44"/>
      <c r="E33" s="44"/>
      <c r="F33" s="44"/>
      <c r="G33" s="44"/>
      <c r="H33" s="9"/>
      <c r="J33" s="27"/>
      <c r="K33" s="30"/>
    </row>
    <row r="34" spans="1:11" ht="15.75">
      <c r="A34" s="14" t="s">
        <v>101</v>
      </c>
      <c r="B34" s="45" t="s">
        <v>196</v>
      </c>
      <c r="C34" s="33"/>
      <c r="D34" s="287" t="s">
        <v>122</v>
      </c>
      <c r="E34" s="288"/>
      <c r="F34" s="288"/>
      <c r="G34" s="288"/>
      <c r="H34" s="288"/>
      <c r="I34" s="240"/>
      <c r="J34" s="27"/>
      <c r="K34" s="30"/>
    </row>
    <row r="35" spans="1:11" ht="15.75">
      <c r="A35" s="14"/>
      <c r="B35" s="46" t="s">
        <v>84</v>
      </c>
      <c r="C35" s="43">
        <f>C40+C42</f>
        <v>81968.37</v>
      </c>
      <c r="D35" s="9"/>
      <c r="E35" s="9"/>
      <c r="F35" s="9"/>
      <c r="G35" s="9"/>
      <c r="H35" s="9"/>
      <c r="J35" s="240"/>
      <c r="K35" s="30"/>
    </row>
    <row r="36" spans="1:11" ht="6.75" customHeight="1">
      <c r="A36" s="14"/>
      <c r="B36" s="47"/>
      <c r="C36" s="48"/>
      <c r="D36" s="9"/>
      <c r="E36" s="9"/>
      <c r="F36" s="9"/>
      <c r="G36" s="9"/>
      <c r="H36" s="9"/>
      <c r="J36" s="27"/>
      <c r="K36" s="30"/>
    </row>
    <row r="37" spans="1:11" ht="15.75">
      <c r="A37" s="14"/>
      <c r="B37" s="17" t="s">
        <v>78</v>
      </c>
      <c r="C37" s="49" t="s">
        <v>79</v>
      </c>
      <c r="D37" s="9"/>
      <c r="E37" s="9"/>
      <c r="F37" s="9"/>
      <c r="G37" s="9"/>
      <c r="H37" s="9"/>
      <c r="J37" s="27"/>
      <c r="K37" s="30"/>
    </row>
    <row r="38" spans="1:11" ht="15.75">
      <c r="A38" s="14"/>
      <c r="B38" s="17" t="s">
        <v>80</v>
      </c>
      <c r="C38" s="228">
        <v>81065.919999999998</v>
      </c>
      <c r="D38" s="9"/>
      <c r="E38" s="9"/>
      <c r="F38" s="9"/>
      <c r="G38" s="9"/>
      <c r="H38" s="9"/>
      <c r="J38" s="27"/>
      <c r="K38" s="30"/>
    </row>
    <row r="39" spans="1:11" ht="15.75">
      <c r="A39" s="14"/>
      <c r="B39" s="17" t="s">
        <v>81</v>
      </c>
      <c r="C39" s="228"/>
      <c r="D39" s="9"/>
      <c r="E39" s="9"/>
      <c r="F39" s="9"/>
      <c r="G39" s="9"/>
      <c r="H39" s="9"/>
      <c r="J39" s="27"/>
      <c r="K39" s="30"/>
    </row>
    <row r="40" spans="1:11" ht="15.75">
      <c r="A40" s="14"/>
      <c r="B40" s="17" t="s">
        <v>82</v>
      </c>
      <c r="C40" s="229">
        <f>SUM(C38:C39)</f>
        <v>81065.919999999998</v>
      </c>
      <c r="D40" s="9"/>
      <c r="E40" s="9"/>
      <c r="F40" s="9"/>
      <c r="G40" s="9"/>
      <c r="H40" s="9"/>
      <c r="J40" s="27"/>
      <c r="K40" s="30"/>
    </row>
    <row r="41" spans="1:11" ht="15.75">
      <c r="A41" s="14"/>
      <c r="B41" s="17"/>
      <c r="C41" s="40"/>
      <c r="D41" s="9"/>
      <c r="E41" s="9"/>
      <c r="F41" s="9"/>
      <c r="G41" s="9"/>
      <c r="H41" s="9"/>
      <c r="J41" s="27"/>
      <c r="K41" s="30"/>
    </row>
    <row r="42" spans="1:11" ht="15.75">
      <c r="A42" s="14"/>
      <c r="B42" s="51" t="s">
        <v>121</v>
      </c>
      <c r="C42" s="230">
        <f>SUM(Table14[Amount])</f>
        <v>902.45</v>
      </c>
      <c r="D42" s="9"/>
      <c r="E42" s="9"/>
      <c r="F42" s="9"/>
      <c r="G42" s="9"/>
      <c r="H42" s="9"/>
      <c r="J42" s="27"/>
      <c r="K42" s="30"/>
    </row>
    <row r="43" spans="1:11" ht="15.75">
      <c r="A43" s="14"/>
      <c r="B43" s="52" t="s">
        <v>120</v>
      </c>
      <c r="C43" s="53" t="s">
        <v>79</v>
      </c>
      <c r="D43" s="9"/>
      <c r="E43" s="9"/>
      <c r="F43" s="9"/>
      <c r="G43" s="9"/>
      <c r="H43" s="9"/>
      <c r="I43" s="13">
        <v>185539</v>
      </c>
      <c r="J43" s="27"/>
      <c r="K43" s="30"/>
    </row>
    <row r="44" spans="1:11" ht="15.75">
      <c r="A44" s="14"/>
      <c r="B44" s="54" t="s">
        <v>1999</v>
      </c>
      <c r="C44" s="228">
        <v>902.45</v>
      </c>
      <c r="D44" s="9"/>
      <c r="E44" s="9"/>
      <c r="F44" s="9"/>
      <c r="G44" s="9"/>
      <c r="H44" s="9"/>
      <c r="I44" s="13">
        <v>158597</v>
      </c>
      <c r="J44" s="27"/>
      <c r="K44" s="30"/>
    </row>
    <row r="45" spans="1:11" ht="15.75">
      <c r="A45" s="14"/>
      <c r="B45" s="54" t="s">
        <v>83</v>
      </c>
      <c r="C45" s="50"/>
      <c r="D45" s="9"/>
      <c r="E45" s="9"/>
      <c r="F45" s="9"/>
      <c r="G45" s="9"/>
      <c r="H45" s="9"/>
      <c r="I45" s="55">
        <f>SUM(I43-I44)</f>
        <v>26942</v>
      </c>
      <c r="J45" s="27"/>
      <c r="K45" s="56"/>
    </row>
    <row r="46" spans="1:11" ht="15.75">
      <c r="A46" s="14"/>
      <c r="B46" s="54" t="s">
        <v>119</v>
      </c>
      <c r="C46" s="50"/>
      <c r="D46" s="9"/>
      <c r="E46" s="9"/>
      <c r="F46" s="9"/>
      <c r="G46" s="9"/>
      <c r="H46" s="9"/>
      <c r="I46" s="57"/>
      <c r="J46" s="27"/>
      <c r="K46" s="30"/>
    </row>
    <row r="47" spans="1:11" ht="15.75">
      <c r="A47" s="14"/>
      <c r="B47" s="54" t="s">
        <v>118</v>
      </c>
      <c r="C47" s="50"/>
      <c r="D47" s="9"/>
      <c r="E47" s="9"/>
      <c r="F47" s="9"/>
      <c r="G47" s="9"/>
      <c r="H47" s="9"/>
      <c r="I47" s="57"/>
      <c r="J47" s="27"/>
      <c r="K47" s="30"/>
    </row>
    <row r="48" spans="1:11" ht="15.75">
      <c r="A48" s="14"/>
      <c r="B48" s="54" t="s">
        <v>117</v>
      </c>
      <c r="C48" s="50"/>
      <c r="D48" s="9"/>
      <c r="E48" s="9"/>
      <c r="F48" s="9"/>
      <c r="G48" s="9"/>
      <c r="H48" s="9"/>
      <c r="I48" s="57"/>
      <c r="J48" s="27"/>
      <c r="K48" s="30"/>
    </row>
    <row r="49" spans="1:11" ht="15.75">
      <c r="A49" s="14"/>
      <c r="B49" s="54" t="s">
        <v>116</v>
      </c>
      <c r="C49" s="50"/>
      <c r="D49" s="9"/>
      <c r="E49" s="9"/>
      <c r="F49" s="9"/>
      <c r="G49" s="9"/>
      <c r="H49" s="9"/>
      <c r="J49" s="27"/>
      <c r="K49" s="30"/>
    </row>
    <row r="50" spans="1:11" ht="15.75">
      <c r="A50" s="14"/>
      <c r="B50" s="58" t="s">
        <v>115</v>
      </c>
      <c r="C50" s="59"/>
      <c r="D50" s="9"/>
      <c r="E50" s="9"/>
      <c r="F50" s="9"/>
      <c r="G50" s="9"/>
      <c r="H50" s="9"/>
      <c r="J50" s="27"/>
      <c r="K50" s="30"/>
    </row>
    <row r="51" spans="1:11" ht="15.75">
      <c r="A51" s="14"/>
      <c r="B51" s="11"/>
      <c r="C51" s="60"/>
      <c r="D51" s="9"/>
      <c r="E51" s="9"/>
      <c r="F51" s="9"/>
      <c r="G51" s="9"/>
      <c r="H51" s="9"/>
      <c r="J51" s="27"/>
      <c r="K51" s="30"/>
    </row>
    <row r="52" spans="1:11" ht="15.75">
      <c r="A52" s="14"/>
      <c r="B52" s="82"/>
      <c r="C52" s="83"/>
      <c r="D52" s="83"/>
      <c r="E52" s="83"/>
      <c r="F52" s="83"/>
      <c r="G52" s="9"/>
      <c r="H52" s="9"/>
      <c r="J52" s="25"/>
      <c r="K52" s="30"/>
    </row>
    <row r="53" spans="1:11" ht="15.75">
      <c r="A53" s="14"/>
      <c r="B53" s="84"/>
      <c r="C53" s="85"/>
      <c r="D53" s="85"/>
      <c r="E53" s="86"/>
      <c r="F53" s="85"/>
      <c r="G53" s="9"/>
      <c r="H53" s="9"/>
      <c r="J53" s="25"/>
      <c r="K53" s="30"/>
    </row>
  </sheetData>
  <mergeCells count="4">
    <mergeCell ref="A10:G10"/>
    <mergeCell ref="C23:G23"/>
    <mergeCell ref="A25:G25"/>
    <mergeCell ref="D34:H34"/>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6" sqref="E6"/>
    </sheetView>
  </sheetViews>
  <sheetFormatPr defaultColWidth="8.85546875" defaultRowHeight="12.75"/>
  <cols>
    <col min="1" max="1" width="15.42578125" style="61" customWidth="1"/>
    <col min="2" max="2" width="0.85546875" style="71" customWidth="1"/>
    <col min="3" max="3" width="16.5703125" style="61" customWidth="1"/>
    <col min="4" max="4" width="0.85546875" style="71" customWidth="1"/>
    <col min="5" max="5" width="17.28515625" style="61" customWidth="1"/>
    <col min="6" max="6" width="0.85546875" style="71" customWidth="1"/>
    <col min="7" max="7" width="44.42578125" style="70" customWidth="1"/>
    <col min="8" max="8" width="0.85546875" style="71" customWidth="1"/>
    <col min="9" max="9" width="16.7109375" style="61" customWidth="1"/>
    <col min="10" max="16384" width="8.85546875" style="61"/>
  </cols>
  <sheetData>
    <row r="1" spans="1:9" s="76" customFormat="1" ht="25.5">
      <c r="A1" s="77" t="s">
        <v>8</v>
      </c>
      <c r="B1" s="78"/>
      <c r="C1" s="77" t="s">
        <v>13</v>
      </c>
      <c r="D1" s="78"/>
      <c r="E1" s="77" t="s">
        <v>18</v>
      </c>
      <c r="F1" s="78"/>
      <c r="G1" s="79" t="s">
        <v>24</v>
      </c>
      <c r="H1" s="78"/>
      <c r="I1" s="77" t="s">
        <v>29</v>
      </c>
    </row>
    <row r="2" spans="1:9">
      <c r="A2" s="73" t="s">
        <v>194</v>
      </c>
      <c r="B2" s="74"/>
      <c r="C2" s="69" t="s">
        <v>30</v>
      </c>
      <c r="D2" s="75"/>
      <c r="E2" s="69" t="s">
        <v>211</v>
      </c>
      <c r="F2" s="75"/>
      <c r="G2" s="70" t="s">
        <v>145</v>
      </c>
      <c r="H2" s="75"/>
      <c r="I2" s="69" t="s">
        <v>193</v>
      </c>
    </row>
    <row r="3" spans="1:9">
      <c r="A3" s="73" t="s">
        <v>192</v>
      </c>
      <c r="B3" s="74"/>
      <c r="C3" s="69" t="s">
        <v>31</v>
      </c>
      <c r="D3" s="75"/>
      <c r="E3" s="69" t="s">
        <v>191</v>
      </c>
      <c r="F3" s="75"/>
      <c r="G3" s="70" t="s">
        <v>146</v>
      </c>
      <c r="H3" s="75"/>
      <c r="I3" s="69" t="s">
        <v>39</v>
      </c>
    </row>
    <row r="4" spans="1:9">
      <c r="A4" s="73" t="s">
        <v>190</v>
      </c>
      <c r="B4" s="74"/>
      <c r="C4" s="69" t="s">
        <v>239</v>
      </c>
      <c r="D4" s="75"/>
      <c r="E4" s="73" t="s">
        <v>189</v>
      </c>
      <c r="F4" s="72"/>
      <c r="G4" s="70" t="s">
        <v>147</v>
      </c>
      <c r="H4" s="75"/>
      <c r="I4" s="69" t="s">
        <v>188</v>
      </c>
    </row>
    <row r="5" spans="1:9">
      <c r="A5" s="73" t="s">
        <v>163</v>
      </c>
      <c r="B5" s="74"/>
      <c r="C5" s="69" t="s">
        <v>36</v>
      </c>
      <c r="D5" s="75"/>
      <c r="E5" s="73" t="s">
        <v>187</v>
      </c>
      <c r="F5" s="72"/>
      <c r="G5" s="70" t="s">
        <v>152</v>
      </c>
      <c r="H5" s="75"/>
      <c r="I5" s="69" t="s">
        <v>40</v>
      </c>
    </row>
    <row r="6" spans="1:9" ht="38.25">
      <c r="A6" s="73" t="s">
        <v>35</v>
      </c>
      <c r="B6" s="74"/>
      <c r="C6" s="69" t="s">
        <v>159</v>
      </c>
      <c r="D6" s="75"/>
      <c r="E6" s="73" t="s">
        <v>185</v>
      </c>
      <c r="F6" s="72"/>
      <c r="G6" s="70" t="s">
        <v>144</v>
      </c>
      <c r="H6" s="75"/>
      <c r="I6" s="69" t="s">
        <v>184</v>
      </c>
    </row>
    <row r="7" spans="1:9" ht="25.5">
      <c r="A7" s="73" t="s">
        <v>168</v>
      </c>
      <c r="B7" s="74"/>
      <c r="C7" s="69"/>
      <c r="D7" s="75"/>
      <c r="E7" s="73" t="s">
        <v>32</v>
      </c>
      <c r="F7" s="72"/>
      <c r="G7" s="70" t="s">
        <v>151</v>
      </c>
      <c r="H7" s="75"/>
      <c r="I7" s="69" t="s">
        <v>182</v>
      </c>
    </row>
    <row r="8" spans="1:9">
      <c r="A8" s="61" t="s">
        <v>160</v>
      </c>
      <c r="B8" s="74"/>
      <c r="C8" s="69"/>
      <c r="D8" s="75"/>
      <c r="E8" s="73" t="s">
        <v>180</v>
      </c>
      <c r="F8" s="72"/>
      <c r="G8" s="70" t="s">
        <v>149</v>
      </c>
      <c r="H8" s="75"/>
      <c r="I8" s="69" t="s">
        <v>179</v>
      </c>
    </row>
    <row r="9" spans="1:9" ht="25.5">
      <c r="A9" s="73" t="s">
        <v>186</v>
      </c>
      <c r="B9" s="74"/>
      <c r="C9" s="69"/>
      <c r="D9" s="75"/>
      <c r="E9" s="73" t="s">
        <v>212</v>
      </c>
      <c r="F9" s="72"/>
      <c r="G9" s="70" t="s">
        <v>148</v>
      </c>
      <c r="I9" s="69" t="s">
        <v>176</v>
      </c>
    </row>
    <row r="10" spans="1:9">
      <c r="A10" s="61" t="s">
        <v>161</v>
      </c>
      <c r="B10" s="74"/>
      <c r="E10" s="73" t="s">
        <v>37</v>
      </c>
      <c r="F10" s="72"/>
      <c r="G10" s="70" t="s">
        <v>156</v>
      </c>
      <c r="I10" s="69" t="s">
        <v>173</v>
      </c>
    </row>
    <row r="11" spans="1:9" ht="25.5">
      <c r="A11" s="73" t="s">
        <v>183</v>
      </c>
      <c r="B11" s="74"/>
      <c r="E11" s="73" t="s">
        <v>177</v>
      </c>
      <c r="F11" s="72"/>
      <c r="G11" s="70" t="s">
        <v>150</v>
      </c>
      <c r="I11" s="69" t="s">
        <v>171</v>
      </c>
    </row>
    <row r="12" spans="1:9" ht="25.5">
      <c r="A12" s="73" t="s">
        <v>165</v>
      </c>
      <c r="B12" s="74"/>
      <c r="E12" s="73" t="s">
        <v>174</v>
      </c>
      <c r="F12" s="72"/>
      <c r="G12" s="70" t="s">
        <v>155</v>
      </c>
      <c r="I12" s="61" t="s">
        <v>159</v>
      </c>
    </row>
    <row r="13" spans="1:9" ht="25.5">
      <c r="A13" s="73" t="s">
        <v>181</v>
      </c>
      <c r="B13" s="74"/>
      <c r="E13" s="73" t="s">
        <v>33</v>
      </c>
      <c r="F13" s="72"/>
      <c r="G13" s="70" t="s">
        <v>157</v>
      </c>
    </row>
    <row r="14" spans="1:9" ht="25.5">
      <c r="A14" s="73" t="s">
        <v>178</v>
      </c>
      <c r="B14" s="72"/>
      <c r="E14" s="73" t="s">
        <v>169</v>
      </c>
      <c r="F14" s="72"/>
      <c r="G14" s="70" t="s">
        <v>154</v>
      </c>
    </row>
    <row r="15" spans="1:9">
      <c r="A15" s="73" t="s">
        <v>175</v>
      </c>
      <c r="B15" s="72"/>
      <c r="E15" s="73" t="s">
        <v>167</v>
      </c>
      <c r="F15" s="72"/>
      <c r="G15" s="70" t="s">
        <v>153</v>
      </c>
    </row>
    <row r="16" spans="1:9" ht="25.5">
      <c r="A16" s="73" t="s">
        <v>172</v>
      </c>
      <c r="E16" s="73" t="s">
        <v>164</v>
      </c>
      <c r="G16" s="70" t="s">
        <v>34</v>
      </c>
    </row>
    <row r="17" spans="1:7">
      <c r="A17" s="73" t="s">
        <v>170</v>
      </c>
      <c r="E17" s="73" t="s">
        <v>162</v>
      </c>
      <c r="G17" s="70" t="s">
        <v>159</v>
      </c>
    </row>
    <row r="18" spans="1:7">
      <c r="A18" s="73" t="s">
        <v>166</v>
      </c>
      <c r="E18" s="61" t="s">
        <v>159</v>
      </c>
    </row>
    <row r="19" spans="1:7">
      <c r="A19" s="61" t="s">
        <v>159</v>
      </c>
      <c r="E19" s="61" t="s">
        <v>34</v>
      </c>
    </row>
  </sheetData>
  <sortState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10EBBAA1-D49D-4450-9A98-206D72A9F9A9" local="false">
  <p:Name>xCouncil Policy</p:Name>
  <p:Description>Cross council expiration policy</p:Description>
  <p:Statement>Cross council records will be expired based upon a time set for the content type</p:Statement>
  <p:PolicyItems>
    <p:PolicyItem featureId="Microsoft.Office.RecordsManagement.PolicyFeatures.Expiration">
      <p:Name>Expiration</p:Name>
      <p:Description>Automatic scheduling of content for processing, and expiry of content that has reached its due date.</p:Description>
      <p:CustomData>
        <data>
          <formula id="CustomExpiration.CustomExpirationFormula"/>
          <action type="workflow" id="04eb489c-4f71-414b-815d-c526cd42196f"/>
        </data>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tem_x0020_Status xmlns="http://schemas.microsoft.com/sharepoint/v3">Document</Item_x0020_Status>
  </documentManagement>
</p:properties>
</file>

<file path=customXml/item4.xml><?xml version="1.0" encoding="utf-8"?>
<ct:contentTypeSchema xmlns:ct="http://schemas.microsoft.com/office/2006/metadata/contentType" xmlns:ma="http://schemas.microsoft.com/office/2006/metadata/properties/metaAttributes" ct:_="" ma:_="" ma:contentTypeName="RCUK Strategy Unit" ma:contentTypeID="0x010100DD3673D5398E024C85E79D13491073B10036F3A9378FB06042B815E5FFC651A5B100FAB2663EBFADDD4D8E6EBF932D999A4F" ma:contentTypeVersion="55" ma:contentTypeDescription="" ma:contentTypeScope="" ma:versionID="4243210bd3131a1a6518412759a4d8b0">
  <xsd:schema xmlns:xsd="http://www.w3.org/2001/XMLSchema" xmlns:xs="http://www.w3.org/2001/XMLSchema" xmlns:p="http://schemas.microsoft.com/office/2006/metadata/properties" xmlns:ns1="http://schemas.microsoft.com/sharepoint/v3" xmlns:ns2="5f67090a-b690-4b3f-9190-538c6490533a" targetNamespace="http://schemas.microsoft.com/office/2006/metadata/properties" ma:root="true" ma:fieldsID="ebd1ed7adedc801f087b2dd9c84a6311" ns1:_="" ns2:_="">
    <xsd:import namespace="http://schemas.microsoft.com/sharepoint/v3"/>
    <xsd:import namespace="5f67090a-b690-4b3f-9190-538c6490533a"/>
    <xsd:element name="properties">
      <xsd:complexType>
        <xsd:sequence>
          <xsd:element name="documentManagement">
            <xsd:complexType>
              <xsd:all>
                <xsd:element ref="ns1:Item_x0020_Status"/>
                <xsd:element ref="ns2:_dlc_Exempt" minOccurs="0"/>
                <xsd:element ref="ns2:_dlc_ExpireDateSaved" minOccurs="0"/>
                <xsd:element ref="ns2: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_x0020_Status" ma:index="8" ma:displayName="Item Status" ma:default="Document" ma:format="Dropdown" ma:internalName="Item_x0020_Status" ma:readOnly="false">
      <xsd:simpleType>
        <xsd:restriction base="dms:Choice">
          <xsd:enumeration value="Document"/>
          <xsd:enumeration value="Record"/>
        </xsd:restriction>
      </xsd:simpleType>
    </xsd:element>
  </xsd:schema>
  <xsd:schema xmlns:xsd="http://www.w3.org/2001/XMLSchema" xmlns:xs="http://www.w3.org/2001/XMLSchema" xmlns:dms="http://schemas.microsoft.com/office/2006/documentManagement/types" xmlns:pc="http://schemas.microsoft.com/office/infopath/2007/PartnerControls" targetNamespace="5f67090a-b690-4b3f-9190-538c6490533a" elementFormDefault="qualified">
    <xsd:import namespace="http://schemas.microsoft.com/office/2006/documentManagement/types"/>
    <xsd:import namespace="http://schemas.microsoft.com/office/infopath/2007/PartnerControls"/>
    <xsd:element name="_dlc_Exempt" ma:index="9" nillable="true" ma:displayName="Exempt from Policy" ma:hidden="true" ma:internalName="_dlc_Exempt" ma:readOnly="true">
      <xsd:simpleType>
        <xsd:restriction base="dms:Unknown"/>
      </xsd:simpleType>
    </xsd:element>
    <xsd:element name="_dlc_ExpireDateSaved" ma:index="10" nillable="true" ma:displayName="Original Expiration Date" ma:hidden="true" ma:internalName="_dlc_ExpireDateSaved" ma:readOnly="true">
      <xsd:simpleType>
        <xsd:restriction base="dms:DateTime"/>
      </xsd:simpleType>
    </xsd:element>
    <xsd:element name="_dlc_ExpireDate" ma:index="11" nillable="true" ma:displayName="Expiration Date" ma:hidden="true" ma:internalName="_dlc_ExpireDat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Microsoft.Office.RecordsManagement.PolicyFeatures.ExpirationEventReceiver</Name>
    <Type>10001</Type>
    <SequenceNumber>101</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10002</Type>
    <SequenceNumber>102</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10004</Type>
    <SequenceNumber>103</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10006</Type>
    <SequenceNumber>104</SequenceNumber>
    <Assembly>Microsoft.Office.Policy, Version=12.0.0.0,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EDE4FF50-7B43-444E-8A46-51C08764281A}">
  <ds:schemaRefs>
    <ds:schemaRef ds:uri="office.server.policy"/>
  </ds:schemaRefs>
</ds:datastoreItem>
</file>

<file path=customXml/itemProps2.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3.xml><?xml version="1.0" encoding="utf-8"?>
<ds:datastoreItem xmlns:ds="http://schemas.openxmlformats.org/officeDocument/2006/customXml" ds:itemID="{68D6DCC0-04EB-45CF-9CCF-4734B554EE64}">
  <ds:schemaRefs>
    <ds:schemaRef ds:uri="http://schemas.microsoft.com/office/infopath/2007/PartnerControls"/>
    <ds:schemaRef ds:uri="http://schemas.microsoft.com/sharepoint/v3"/>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purl.org/dc/dcmitype/"/>
    <ds:schemaRef ds:uri="5f67090a-b690-4b3f-9190-538c6490533a"/>
    <ds:schemaRef ds:uri="http://www.w3.org/XML/1998/namespace"/>
  </ds:schemaRefs>
</ds:datastoreItem>
</file>

<file path=customXml/itemProps4.xml><?xml version="1.0" encoding="utf-8"?>
<ds:datastoreItem xmlns:ds="http://schemas.openxmlformats.org/officeDocument/2006/customXml" ds:itemID="{7FF2AC28-E223-4F20-A8B3-4EF0DC30D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7090a-b690-4b3f-9190-538c64905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9588E0C-5682-47B2-8D07-D74CBFA032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Jisc APC template v4</vt:lpstr>
      <vt:lpstr>Discounts, memberships &amp; pre-pa</vt:lpstr>
      <vt:lpstr>RCUK compliance summary</vt:lpstr>
      <vt:lpstr>Constrained values</vt:lpstr>
      <vt:lpstr>'Jisc APC template v4'!Print_Area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Bo Middleton</cp:lastModifiedBy>
  <cp:lastPrinted>2017-03-28T08:44:25Z</cp:lastPrinted>
  <dcterms:created xsi:type="dcterms:W3CDTF">2016-08-09T14:04:46Z</dcterms:created>
  <dcterms:modified xsi:type="dcterms:W3CDTF">2017-05-10T13:03:16Z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0x010100DD3673D5398E024C85E79D13491073B10036F3A9378FB06042B815E5FFC651A5B100FAB2663EBFADDD4D8E6EBF932D999A4F</vt:lpwstr>
  </property>
  <property fmtid="{D5CDD505-2E9C-101B-9397-08002B2CF9AE}" pid="3" name="IsMyDocuments">
    <vt:bool>true</vt:bool>
  </property>
</Properties>
</file>